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2225"/>
  </bookViews>
  <sheets>
    <sheet name="附件" sheetId="1" r:id="rId1"/>
  </sheets>
  <calcPr calcId="144525" concurrentCalc="0"/>
</workbook>
</file>

<file path=xl/sharedStrings.xml><?xml version="1.0" encoding="utf-8"?>
<sst xmlns="http://schemas.openxmlformats.org/spreadsheetml/2006/main" count="117">
  <si>
    <t>附件1</t>
  </si>
  <si>
    <t>上海崇明华腾牧业有限公司年出栏3.8万头标准化生态养猪场
（新建）建设项目投资明细表</t>
  </si>
  <si>
    <t>序 号</t>
  </si>
  <si>
    <t>实施内容</t>
  </si>
  <si>
    <t>单位</t>
  </si>
  <si>
    <t>审定金额</t>
  </si>
  <si>
    <t>数量（工程量）</t>
  </si>
  <si>
    <t>单价(元)</t>
  </si>
  <si>
    <t>投资额（万元）</t>
  </si>
  <si>
    <t>一</t>
  </si>
  <si>
    <t>设施建设</t>
  </si>
  <si>
    <t>母猪舍</t>
  </si>
  <si>
    <t>m²</t>
  </si>
  <si>
    <t>公猪舍</t>
  </si>
  <si>
    <t>育肥舍</t>
  </si>
  <si>
    <t>二</t>
  </si>
  <si>
    <t>设备采购</t>
  </si>
  <si>
    <t>栏位</t>
  </si>
  <si>
    <t>套</t>
  </si>
  <si>
    <t>料槽</t>
  </si>
  <si>
    <t>水碗</t>
  </si>
  <si>
    <t>水线</t>
  </si>
  <si>
    <t>隔断墙</t>
  </si>
  <si>
    <t>地面漏粪板</t>
  </si>
  <si>
    <t>智能环控系统</t>
  </si>
  <si>
    <t>喷雾除臭系统</t>
  </si>
  <si>
    <t>水过滤消毒系统</t>
  </si>
  <si>
    <t>自动饲喂系统</t>
  </si>
  <si>
    <t>母猪舍地暖</t>
  </si>
  <si>
    <t>智能化监控系统</t>
  </si>
  <si>
    <t>三</t>
  </si>
  <si>
    <t>二类费用</t>
  </si>
  <si>
    <t>合计</t>
  </si>
  <si>
    <t>附件2</t>
  </si>
  <si>
    <t>崇明喆畋农业菠萝莓智能育苗温室项目投资明细表</t>
  </si>
  <si>
    <t>基础设施</t>
  </si>
  <si>
    <t>过道板</t>
  </si>
  <si>
    <t>块</t>
  </si>
  <si>
    <t>排水沟</t>
  </si>
  <si>
    <t>m</t>
  </si>
  <si>
    <t>De500过路管</t>
  </si>
  <si>
    <t>排水沟入河口</t>
  </si>
  <si>
    <t>座</t>
  </si>
  <si>
    <t>低压变压器接入</t>
  </si>
  <si>
    <t>台</t>
  </si>
  <si>
    <t>强电线路</t>
  </si>
  <si>
    <t>弱电线路</t>
  </si>
  <si>
    <t>路灯</t>
  </si>
  <si>
    <t>盏</t>
  </si>
  <si>
    <t>围网</t>
  </si>
  <si>
    <t>生产设施</t>
  </si>
  <si>
    <t>VSWQ12460连栋大棚</t>
  </si>
  <si>
    <r>
      <rPr>
        <sz val="10"/>
        <rFont val="仿宋_GB2312"/>
        <charset val="134"/>
      </rPr>
      <t>m</t>
    </r>
    <r>
      <rPr>
        <sz val="10"/>
        <rFont val="宋体"/>
        <charset val="134"/>
      </rPr>
      <t>²</t>
    </r>
  </si>
  <si>
    <t>大棚屋面保温系统</t>
  </si>
  <si>
    <t>大棚立面保温系统</t>
  </si>
  <si>
    <t>灌溉系统</t>
  </si>
  <si>
    <t>亩</t>
  </si>
  <si>
    <t>温室自动控制系统</t>
  </si>
  <si>
    <t>苗床</t>
  </si>
  <si>
    <t>运输轨道</t>
  </si>
  <si>
    <t>轨道运输车</t>
  </si>
  <si>
    <t>个</t>
  </si>
  <si>
    <t>杀虫灯</t>
  </si>
  <si>
    <t>棚内补光灯</t>
  </si>
  <si>
    <t>四</t>
  </si>
  <si>
    <t>附件3</t>
  </si>
  <si>
    <t>东禾九谷水稻育秧生产基地建设项目投资明细表</t>
  </si>
  <si>
    <t>育秧房</t>
  </si>
  <si>
    <t>配电房</t>
  </si>
  <si>
    <t>场地</t>
  </si>
  <si>
    <t>道路</t>
  </si>
  <si>
    <t>过路涵管</t>
  </si>
  <si>
    <t>1.0m水泥明沟</t>
  </si>
  <si>
    <t>明沟过道板</t>
  </si>
  <si>
    <t>消防设施设备</t>
  </si>
  <si>
    <t>项</t>
  </si>
  <si>
    <t>排水管网</t>
  </si>
  <si>
    <t>播种系统</t>
  </si>
  <si>
    <t>育秧出芽室</t>
  </si>
  <si>
    <t>育秧出芽室系统设备</t>
  </si>
  <si>
    <t>秧苗绿化玻璃温室</t>
  </si>
  <si>
    <t>秧苗绿化玻璃温室系统设备</t>
  </si>
  <si>
    <t>种子筛选系统</t>
  </si>
  <si>
    <t>壮秧连栋薄膜温室</t>
  </si>
  <si>
    <t>壮秧温室秧苗灌溉系统</t>
  </si>
  <si>
    <t>摆盘车</t>
  </si>
  <si>
    <t>配电房电力设备</t>
  </si>
  <si>
    <t>外部电力接引</t>
  </si>
  <si>
    <t>附件4</t>
  </si>
  <si>
    <t>花田喜事绿色蔬果生产基地建设项目投资明细表</t>
  </si>
  <si>
    <t>（一）</t>
  </si>
  <si>
    <t>基础设施建设</t>
  </si>
  <si>
    <t>土地平整</t>
  </si>
  <si>
    <t>800</t>
  </si>
  <si>
    <t>水泥道路</t>
  </si>
  <si>
    <t>㎡</t>
  </si>
  <si>
    <t>明沟</t>
  </si>
  <si>
    <t>农电线路</t>
  </si>
  <si>
    <t>（二）</t>
  </si>
  <si>
    <t>生产设施建设</t>
  </si>
  <si>
    <t xml:space="preserve"> </t>
  </si>
  <si>
    <t>VSWQ12450尖顶温室</t>
  </si>
  <si>
    <t>480</t>
  </si>
  <si>
    <t>茄果类栽培立架系统</t>
  </si>
  <si>
    <t>1035800</t>
  </si>
  <si>
    <t>移动苗床</t>
  </si>
  <si>
    <t>蔬菜栽培槽</t>
  </si>
  <si>
    <t>501038.12</t>
  </si>
  <si>
    <t>水肥一体化系统</t>
  </si>
  <si>
    <t>897860.13</t>
  </si>
  <si>
    <t>自动化及监控系统</t>
  </si>
  <si>
    <t>保鲜库</t>
  </si>
  <si>
    <t>1500</t>
  </si>
  <si>
    <t>废弃物处理设备</t>
  </si>
  <si>
    <t>移动喷灌系统</t>
  </si>
  <si>
    <t>农用机械设备</t>
  </si>
  <si>
    <t>批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</si>
</sst>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  <numFmt numFmtId="177" formatCode="0.00_ "/>
    <numFmt numFmtId="178" formatCode="0.00_);[Red]\(0.00\)"/>
    <numFmt numFmtId="179" formatCode="0.0_ "/>
    <numFmt numFmtId="180" formatCode="0_ "/>
  </numFmts>
  <fonts count="3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9"/>
      <name val="宋体"/>
      <charset val="134"/>
      <scheme val="minor"/>
    </font>
    <font>
      <b/>
      <sz val="10"/>
      <name val="仿宋_GB2312"/>
      <charset val="134"/>
    </font>
    <font>
      <b/>
      <sz val="10"/>
      <name val="宋体"/>
      <charset val="134"/>
      <scheme val="minor"/>
    </font>
    <font>
      <b/>
      <sz val="10"/>
      <color theme="1"/>
      <name val="Times New Roman"/>
      <charset val="134"/>
    </font>
    <font>
      <sz val="10"/>
      <name val="仿宋_GB2312"/>
      <charset val="134"/>
    </font>
    <font>
      <sz val="10"/>
      <name val="宋体"/>
      <charset val="134"/>
    </font>
    <font>
      <sz val="10"/>
      <name val="Times New Roman"/>
      <charset val="134"/>
    </font>
    <font>
      <sz val="10"/>
      <color theme="1"/>
      <name val="Times New Roman"/>
      <charset val="134"/>
    </font>
    <font>
      <b/>
      <sz val="10"/>
      <name val="Times New Roman"/>
      <charset val="134"/>
    </font>
    <font>
      <sz val="10"/>
      <name val="宋体"/>
      <charset val="134"/>
      <scheme val="minor"/>
    </font>
    <font>
      <b/>
      <sz val="9"/>
      <name val="仿宋_GB2312"/>
      <charset val="134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30" fillId="14" borderId="11" applyNumberFormat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33" fillId="0" borderId="0"/>
    <xf numFmtId="0" fontId="34" fillId="22" borderId="0" applyNumberFormat="0" applyBorder="0" applyAlignment="0" applyProtection="0">
      <alignment vertical="center"/>
    </xf>
    <xf numFmtId="0" fontId="33" fillId="0" borderId="0"/>
    <xf numFmtId="0" fontId="24" fillId="8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177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177" fontId="11" fillId="0" borderId="1" xfId="0" applyNumberFormat="1" applyFont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77" fontId="10" fillId="0" borderId="1" xfId="0" applyNumberFormat="1" applyFont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4" fillId="0" borderId="3" xfId="0" applyNumberFormat="1" applyFont="1" applyFill="1" applyBorder="1" applyAlignment="1">
      <alignment horizontal="center" vertical="center" wrapText="1"/>
    </xf>
    <xf numFmtId="0" fontId="5" fillId="0" borderId="1" xfId="32" applyFont="1" applyFill="1" applyBorder="1" applyAlignment="1">
      <alignment horizontal="center" vertical="center"/>
    </xf>
    <xf numFmtId="0" fontId="5" fillId="0" borderId="1" xfId="32" applyFont="1" applyFill="1" applyBorder="1" applyAlignment="1">
      <alignment horizontal="left" vertical="center" wrapText="1"/>
    </xf>
    <xf numFmtId="0" fontId="8" fillId="0" borderId="1" xfId="34" applyFont="1" applyFill="1" applyBorder="1" applyAlignment="1">
      <alignment horizontal="center" vertical="center"/>
    </xf>
    <xf numFmtId="0" fontId="12" fillId="0" borderId="1" xfId="32" applyNumberFormat="1" applyFont="1" applyFill="1" applyBorder="1" applyAlignment="1">
      <alignment horizontal="center" vertical="center"/>
    </xf>
    <xf numFmtId="177" fontId="12" fillId="0" borderId="1" xfId="32" applyNumberFormat="1" applyFont="1" applyFill="1" applyBorder="1" applyAlignment="1">
      <alignment horizontal="center" vertical="center"/>
    </xf>
    <xf numFmtId="0" fontId="8" fillId="0" borderId="1" xfId="32" applyFont="1" applyFill="1" applyBorder="1" applyAlignment="1">
      <alignment horizontal="center" vertical="center"/>
    </xf>
    <xf numFmtId="0" fontId="8" fillId="0" borderId="1" xfId="32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/>
    </xf>
    <xf numFmtId="0" fontId="5" fillId="0" borderId="1" xfId="34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0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/>
    </xf>
    <xf numFmtId="177" fontId="7" fillId="0" borderId="1" xfId="0" applyNumberFormat="1" applyFont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 wrapText="1"/>
    </xf>
    <xf numFmtId="0" fontId="10" fillId="0" borderId="1" xfId="8" applyNumberFormat="1" applyFont="1" applyFill="1" applyBorder="1" applyAlignment="1">
      <alignment horizontal="center" vertical="center" wrapText="1"/>
    </xf>
    <xf numFmtId="177" fontId="10" fillId="0" borderId="1" xfId="8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0" fontId="12" fillId="0" borderId="1" xfId="8" applyNumberFormat="1" applyFont="1" applyFill="1" applyBorder="1" applyAlignment="1">
      <alignment horizontal="center" vertical="center" wrapText="1"/>
    </xf>
    <xf numFmtId="177" fontId="12" fillId="0" borderId="1" xfId="8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177" fontId="12" fillId="0" borderId="1" xfId="51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179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177" fontId="10" fillId="0" borderId="1" xfId="51" applyNumberFormat="1" applyFont="1" applyFill="1" applyBorder="1" applyAlignment="1">
      <alignment horizontal="center" vertical="center" wrapText="1"/>
    </xf>
    <xf numFmtId="180" fontId="10" fillId="0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177" fontId="7" fillId="0" borderId="1" xfId="0" applyNumberFormat="1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_北横泾泵闸估算1" xfId="32"/>
    <cellStyle name="适中" xfId="33" builtinId="28"/>
    <cellStyle name="常规_小陆机电、金属结构" xfId="34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11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09"/>
  <sheetViews>
    <sheetView tabSelected="1" workbookViewId="0">
      <selection activeCell="B90" sqref="B90:B107"/>
    </sheetView>
  </sheetViews>
  <sheetFormatPr defaultColWidth="8.875" defaultRowHeight="13.5" outlineLevelCol="5"/>
  <cols>
    <col min="1" max="1" width="5.625" style="4" customWidth="1"/>
    <col min="2" max="2" width="29.75" style="4" customWidth="1"/>
    <col min="3" max="3" width="5" style="4" customWidth="1"/>
    <col min="4" max="4" width="13.25" style="5" customWidth="1"/>
    <col min="5" max="5" width="14.125" style="5" customWidth="1"/>
    <col min="6" max="6" width="17.5" style="6" customWidth="1"/>
    <col min="7" max="8" width="8.875" style="4"/>
    <col min="9" max="9" width="15.875" style="4" customWidth="1"/>
    <col min="10" max="16377" width="8.875" style="4"/>
  </cols>
  <sheetData>
    <row r="1" s="1" customFormat="1" ht="12" spans="1:1">
      <c r="A1" s="1" t="s">
        <v>0</v>
      </c>
    </row>
    <row r="2" s="1" customFormat="1" ht="35.1" customHeight="1" spans="1:6">
      <c r="A2" s="7" t="s">
        <v>1</v>
      </c>
      <c r="B2" s="7"/>
      <c r="C2" s="7"/>
      <c r="D2" s="7"/>
      <c r="E2" s="7"/>
      <c r="F2" s="7"/>
    </row>
    <row r="3" ht="20.1" customHeight="1" spans="1:6">
      <c r="A3" s="8" t="s">
        <v>2</v>
      </c>
      <c r="B3" s="8" t="s">
        <v>3</v>
      </c>
      <c r="C3" s="8" t="s">
        <v>4</v>
      </c>
      <c r="D3" s="9" t="s">
        <v>5</v>
      </c>
      <c r="E3" s="9"/>
      <c r="F3" s="9"/>
    </row>
    <row r="4" spans="1:6">
      <c r="A4" s="8"/>
      <c r="B4" s="8"/>
      <c r="C4" s="8"/>
      <c r="D4" s="8" t="s">
        <v>6</v>
      </c>
      <c r="E4" s="8" t="s">
        <v>7</v>
      </c>
      <c r="F4" s="8" t="s">
        <v>8</v>
      </c>
    </row>
    <row r="5" s="2" customFormat="1" ht="21" customHeight="1" spans="1:6">
      <c r="A5" s="10" t="s">
        <v>9</v>
      </c>
      <c r="B5" s="11" t="s">
        <v>10</v>
      </c>
      <c r="C5" s="12"/>
      <c r="D5" s="13"/>
      <c r="E5" s="13"/>
      <c r="F5" s="14">
        <f>SUM(F6:F8)</f>
        <v>5663.31</v>
      </c>
    </row>
    <row r="6" s="3" customFormat="1" ht="21" customHeight="1" spans="1:6">
      <c r="A6" s="15">
        <v>1</v>
      </c>
      <c r="B6" s="16" t="s">
        <v>11</v>
      </c>
      <c r="C6" s="17" t="s">
        <v>12</v>
      </c>
      <c r="D6" s="18">
        <v>9303.42</v>
      </c>
      <c r="E6" s="18">
        <v>1300</v>
      </c>
      <c r="F6" s="19">
        <f t="shared" ref="F6:F8" si="0">TRUNC(D6*E6/10000,2)</f>
        <v>1209.44</v>
      </c>
    </row>
    <row r="7" s="3" customFormat="1" ht="21" customHeight="1" spans="1:6">
      <c r="A7" s="15">
        <v>2</v>
      </c>
      <c r="B7" s="16" t="s">
        <v>13</v>
      </c>
      <c r="C7" s="17" t="s">
        <v>12</v>
      </c>
      <c r="D7" s="18">
        <v>1056</v>
      </c>
      <c r="E7" s="18">
        <v>1300</v>
      </c>
      <c r="F7" s="19">
        <f t="shared" si="0"/>
        <v>137.28</v>
      </c>
    </row>
    <row r="8" s="3" customFormat="1" ht="21" customHeight="1" spans="1:6">
      <c r="A8" s="15">
        <v>3</v>
      </c>
      <c r="B8" s="16" t="s">
        <v>14</v>
      </c>
      <c r="C8" s="17" t="s">
        <v>12</v>
      </c>
      <c r="D8" s="18">
        <v>33204.6</v>
      </c>
      <c r="E8" s="18">
        <v>1300</v>
      </c>
      <c r="F8" s="19">
        <f t="shared" si="0"/>
        <v>4316.59</v>
      </c>
    </row>
    <row r="9" s="2" customFormat="1" ht="21" customHeight="1" spans="1:6">
      <c r="A9" s="10" t="s">
        <v>15</v>
      </c>
      <c r="B9" s="11" t="s">
        <v>16</v>
      </c>
      <c r="C9" s="12"/>
      <c r="D9" s="20"/>
      <c r="E9" s="20"/>
      <c r="F9" s="14">
        <f>SUM(F10:F21)</f>
        <v>2889.14</v>
      </c>
    </row>
    <row r="10" s="3" customFormat="1" ht="21" customHeight="1" spans="1:6">
      <c r="A10" s="15">
        <v>1</v>
      </c>
      <c r="B10" s="16" t="s">
        <v>17</v>
      </c>
      <c r="C10" s="21" t="s">
        <v>18</v>
      </c>
      <c r="D10" s="18">
        <v>4107</v>
      </c>
      <c r="E10" s="18">
        <v>1822</v>
      </c>
      <c r="F10" s="19">
        <f t="shared" ref="F10:F21" si="1">TRUNC(D10*E10/10000,2)</f>
        <v>748.29</v>
      </c>
    </row>
    <row r="11" s="3" customFormat="1" ht="21" customHeight="1" spans="1:6">
      <c r="A11" s="15">
        <v>2</v>
      </c>
      <c r="B11" s="16" t="s">
        <v>19</v>
      </c>
      <c r="C11" s="21" t="s">
        <v>18</v>
      </c>
      <c r="D11" s="18">
        <v>1241</v>
      </c>
      <c r="E11" s="18">
        <v>2634</v>
      </c>
      <c r="F11" s="19">
        <f t="shared" si="1"/>
        <v>326.87</v>
      </c>
    </row>
    <row r="12" s="3" customFormat="1" ht="21" customHeight="1" spans="1:6">
      <c r="A12" s="15">
        <v>3</v>
      </c>
      <c r="B12" s="16" t="s">
        <v>20</v>
      </c>
      <c r="C12" s="21" t="s">
        <v>18</v>
      </c>
      <c r="D12" s="18">
        <v>89</v>
      </c>
      <c r="E12" s="18">
        <v>100</v>
      </c>
      <c r="F12" s="19">
        <f t="shared" si="1"/>
        <v>0.89</v>
      </c>
    </row>
    <row r="13" s="3" customFormat="1" ht="21" customHeight="1" spans="1:6">
      <c r="A13" s="15">
        <v>4</v>
      </c>
      <c r="B13" s="16" t="s">
        <v>21</v>
      </c>
      <c r="C13" s="21" t="s">
        <v>18</v>
      </c>
      <c r="D13" s="18">
        <v>13</v>
      </c>
      <c r="E13" s="18">
        <v>92800</v>
      </c>
      <c r="F13" s="19">
        <f t="shared" si="1"/>
        <v>120.64</v>
      </c>
    </row>
    <row r="14" s="3" customFormat="1" ht="21" customHeight="1" spans="1:6">
      <c r="A14" s="15">
        <v>5</v>
      </c>
      <c r="B14" s="16" t="s">
        <v>22</v>
      </c>
      <c r="C14" s="17" t="s">
        <v>12</v>
      </c>
      <c r="D14" s="18">
        <v>2250</v>
      </c>
      <c r="E14" s="18">
        <v>150</v>
      </c>
      <c r="F14" s="19">
        <f t="shared" si="1"/>
        <v>33.75</v>
      </c>
    </row>
    <row r="15" s="3" customFormat="1" ht="21" customHeight="1" spans="1:6">
      <c r="A15" s="15">
        <v>6</v>
      </c>
      <c r="B15" s="16" t="s">
        <v>23</v>
      </c>
      <c r="C15" s="21" t="s">
        <v>18</v>
      </c>
      <c r="D15" s="18">
        <v>360</v>
      </c>
      <c r="E15" s="18">
        <v>2000</v>
      </c>
      <c r="F15" s="19">
        <f t="shared" si="1"/>
        <v>72</v>
      </c>
    </row>
    <row r="16" s="3" customFormat="1" ht="21" customHeight="1" spans="1:6">
      <c r="A16" s="15">
        <v>7</v>
      </c>
      <c r="B16" s="16" t="s">
        <v>24</v>
      </c>
      <c r="C16" s="21" t="s">
        <v>18</v>
      </c>
      <c r="D16" s="18">
        <v>13</v>
      </c>
      <c r="E16" s="18">
        <v>768846</v>
      </c>
      <c r="F16" s="19">
        <f t="shared" si="1"/>
        <v>999.49</v>
      </c>
    </row>
    <row r="17" s="3" customFormat="1" ht="21" customHeight="1" spans="1:6">
      <c r="A17" s="15">
        <v>8</v>
      </c>
      <c r="B17" s="16" t="s">
        <v>25</v>
      </c>
      <c r="C17" s="21" t="s">
        <v>18</v>
      </c>
      <c r="D17" s="18">
        <v>13</v>
      </c>
      <c r="E17" s="18">
        <v>45000</v>
      </c>
      <c r="F17" s="19">
        <f t="shared" si="1"/>
        <v>58.5</v>
      </c>
    </row>
    <row r="18" s="3" customFormat="1" ht="21" customHeight="1" spans="1:6">
      <c r="A18" s="15">
        <v>9</v>
      </c>
      <c r="B18" s="16" t="s">
        <v>26</v>
      </c>
      <c r="C18" s="21" t="s">
        <v>18</v>
      </c>
      <c r="D18" s="18">
        <v>1</v>
      </c>
      <c r="E18" s="18">
        <v>70000</v>
      </c>
      <c r="F18" s="19">
        <f t="shared" si="1"/>
        <v>7</v>
      </c>
    </row>
    <row r="19" s="3" customFormat="1" ht="21" customHeight="1" spans="1:6">
      <c r="A19" s="15">
        <v>10</v>
      </c>
      <c r="B19" s="16" t="s">
        <v>27</v>
      </c>
      <c r="C19" s="21" t="s">
        <v>18</v>
      </c>
      <c r="D19" s="18">
        <v>13</v>
      </c>
      <c r="E19" s="18">
        <f>300400-3694.23</f>
        <v>296705.77</v>
      </c>
      <c r="F19" s="22">
        <f t="shared" si="1"/>
        <v>385.71</v>
      </c>
    </row>
    <row r="20" s="3" customFormat="1" ht="21" customHeight="1" spans="1:6">
      <c r="A20" s="15">
        <v>11</v>
      </c>
      <c r="B20" s="16" t="s">
        <v>28</v>
      </c>
      <c r="C20" s="21" t="s">
        <v>18</v>
      </c>
      <c r="D20" s="18">
        <v>3</v>
      </c>
      <c r="E20" s="18">
        <v>420000</v>
      </c>
      <c r="F20" s="19">
        <f t="shared" si="1"/>
        <v>126</v>
      </c>
    </row>
    <row r="21" s="3" customFormat="1" ht="21" customHeight="1" spans="1:6">
      <c r="A21" s="15">
        <v>12</v>
      </c>
      <c r="B21" s="16" t="s">
        <v>29</v>
      </c>
      <c r="C21" s="21" t="s">
        <v>18</v>
      </c>
      <c r="D21" s="18">
        <v>1</v>
      </c>
      <c r="E21" s="18">
        <v>100000</v>
      </c>
      <c r="F21" s="19">
        <f t="shared" si="1"/>
        <v>10</v>
      </c>
    </row>
    <row r="22" s="2" customFormat="1" ht="21" customHeight="1" spans="1:6">
      <c r="A22" s="10" t="s">
        <v>30</v>
      </c>
      <c r="B22" s="11" t="s">
        <v>31</v>
      </c>
      <c r="C22" s="12"/>
      <c r="D22" s="23"/>
      <c r="E22" s="23"/>
      <c r="F22" s="23">
        <v>324</v>
      </c>
    </row>
    <row r="23" s="3" customFormat="1" ht="21" customHeight="1" spans="1:6">
      <c r="A23" s="24" t="s">
        <v>32</v>
      </c>
      <c r="B23" s="25"/>
      <c r="C23" s="12"/>
      <c r="D23" s="20"/>
      <c r="E23" s="20"/>
      <c r="F23" s="23">
        <f>F5+F9+F22</f>
        <v>8876.45</v>
      </c>
    </row>
    <row r="27" spans="1:1">
      <c r="A27" s="4" t="s">
        <v>33</v>
      </c>
    </row>
    <row r="28" ht="36" customHeight="1" spans="1:6">
      <c r="A28" s="7" t="s">
        <v>34</v>
      </c>
      <c r="B28" s="7"/>
      <c r="C28" s="7"/>
      <c r="D28" s="7"/>
      <c r="E28" s="7"/>
      <c r="F28" s="7"/>
    </row>
    <row r="29" spans="1:6">
      <c r="A29" s="8" t="s">
        <v>2</v>
      </c>
      <c r="B29" s="8" t="s">
        <v>3</v>
      </c>
      <c r="C29" s="8" t="s">
        <v>4</v>
      </c>
      <c r="D29" s="9" t="s">
        <v>5</v>
      </c>
      <c r="E29" s="9"/>
      <c r="F29" s="9"/>
    </row>
    <row r="30" spans="1:6">
      <c r="A30" s="8"/>
      <c r="B30" s="8"/>
      <c r="C30" s="8"/>
      <c r="D30" s="8" t="s">
        <v>6</v>
      </c>
      <c r="E30" s="8" t="s">
        <v>7</v>
      </c>
      <c r="F30" s="8" t="s">
        <v>8</v>
      </c>
    </row>
    <row r="31" ht="18" customHeight="1" spans="1:6">
      <c r="A31" s="26" t="s">
        <v>9</v>
      </c>
      <c r="B31" s="27" t="s">
        <v>35</v>
      </c>
      <c r="C31" s="28"/>
      <c r="D31" s="29"/>
      <c r="E31" s="29"/>
      <c r="F31" s="30">
        <f>SUM(F32:F40)</f>
        <v>130.77</v>
      </c>
    </row>
    <row r="32" ht="18" customHeight="1" spans="1:6">
      <c r="A32" s="31">
        <v>1</v>
      </c>
      <c r="B32" s="32" t="s">
        <v>36</v>
      </c>
      <c r="C32" s="28" t="s">
        <v>37</v>
      </c>
      <c r="D32" s="33">
        <v>17</v>
      </c>
      <c r="E32" s="33">
        <v>1014.67</v>
      </c>
      <c r="F32" s="34">
        <f t="shared" ref="F32:F40" si="2">TRUNC(D32*E32/10000,2)</f>
        <v>1.72</v>
      </c>
    </row>
    <row r="33" ht="18" customHeight="1" spans="1:6">
      <c r="A33" s="31">
        <v>2</v>
      </c>
      <c r="B33" s="16" t="s">
        <v>38</v>
      </c>
      <c r="C33" s="28" t="s">
        <v>39</v>
      </c>
      <c r="D33" s="33">
        <v>1998</v>
      </c>
      <c r="E33" s="33">
        <v>270</v>
      </c>
      <c r="F33" s="34">
        <f t="shared" si="2"/>
        <v>53.94</v>
      </c>
    </row>
    <row r="34" ht="18" customHeight="1" spans="1:6">
      <c r="A34" s="31">
        <v>3</v>
      </c>
      <c r="B34" s="16" t="s">
        <v>40</v>
      </c>
      <c r="C34" s="28" t="s">
        <v>39</v>
      </c>
      <c r="D34" s="33">
        <v>28</v>
      </c>
      <c r="E34" s="33">
        <v>700</v>
      </c>
      <c r="F34" s="34">
        <f t="shared" si="2"/>
        <v>1.96</v>
      </c>
    </row>
    <row r="35" ht="18" customHeight="1" spans="1:6">
      <c r="A35" s="31">
        <v>4</v>
      </c>
      <c r="B35" s="32" t="s">
        <v>41</v>
      </c>
      <c r="C35" s="28" t="s">
        <v>42</v>
      </c>
      <c r="D35" s="33">
        <v>7</v>
      </c>
      <c r="E35" s="33">
        <v>8200.32</v>
      </c>
      <c r="F35" s="34">
        <f t="shared" si="2"/>
        <v>5.74</v>
      </c>
    </row>
    <row r="36" ht="18" customHeight="1" spans="1:6">
      <c r="A36" s="31">
        <v>5</v>
      </c>
      <c r="B36" s="32" t="s">
        <v>43</v>
      </c>
      <c r="C36" s="28" t="s">
        <v>44</v>
      </c>
      <c r="D36" s="33">
        <v>1</v>
      </c>
      <c r="E36" s="33">
        <v>200000</v>
      </c>
      <c r="F36" s="34">
        <f t="shared" si="2"/>
        <v>20</v>
      </c>
    </row>
    <row r="37" ht="18" customHeight="1" spans="1:6">
      <c r="A37" s="31">
        <v>6</v>
      </c>
      <c r="B37" s="16" t="s">
        <v>45</v>
      </c>
      <c r="C37" s="28" t="s">
        <v>39</v>
      </c>
      <c r="D37" s="33">
        <v>947</v>
      </c>
      <c r="E37" s="33">
        <v>170</v>
      </c>
      <c r="F37" s="34">
        <f t="shared" si="2"/>
        <v>16.09</v>
      </c>
    </row>
    <row r="38" ht="18" customHeight="1" spans="1:6">
      <c r="A38" s="31">
        <v>7</v>
      </c>
      <c r="B38" s="16" t="s">
        <v>46</v>
      </c>
      <c r="C38" s="28" t="s">
        <v>39</v>
      </c>
      <c r="D38" s="33">
        <v>551</v>
      </c>
      <c r="E38" s="33">
        <v>120</v>
      </c>
      <c r="F38" s="34">
        <f t="shared" si="2"/>
        <v>6.61</v>
      </c>
    </row>
    <row r="39" ht="18" customHeight="1" spans="1:6">
      <c r="A39" s="31">
        <v>8</v>
      </c>
      <c r="B39" s="16" t="s">
        <v>47</v>
      </c>
      <c r="C39" s="28" t="s">
        <v>48</v>
      </c>
      <c r="D39" s="33">
        <v>28</v>
      </c>
      <c r="E39" s="33">
        <v>2000</v>
      </c>
      <c r="F39" s="34">
        <f t="shared" si="2"/>
        <v>5.6</v>
      </c>
    </row>
    <row r="40" ht="18" customHeight="1" spans="1:6">
      <c r="A40" s="31">
        <v>9</v>
      </c>
      <c r="B40" s="32" t="s">
        <v>49</v>
      </c>
      <c r="C40" s="28" t="s">
        <v>39</v>
      </c>
      <c r="D40" s="33">
        <v>869</v>
      </c>
      <c r="E40" s="33">
        <v>220</v>
      </c>
      <c r="F40" s="34">
        <f t="shared" si="2"/>
        <v>19.11</v>
      </c>
    </row>
    <row r="41" ht="18" customHeight="1" spans="1:6">
      <c r="A41" s="26" t="s">
        <v>15</v>
      </c>
      <c r="B41" s="27" t="s">
        <v>50</v>
      </c>
      <c r="C41" s="26"/>
      <c r="D41" s="29"/>
      <c r="E41" s="29"/>
      <c r="F41" s="30">
        <f>SUM(F42:F49)</f>
        <v>2285.42</v>
      </c>
    </row>
    <row r="42" ht="18" customHeight="1" spans="1:6">
      <c r="A42" s="31">
        <v>1</v>
      </c>
      <c r="B42" s="32" t="s">
        <v>51</v>
      </c>
      <c r="C42" s="15" t="s">
        <v>52</v>
      </c>
      <c r="D42" s="33">
        <v>31488</v>
      </c>
      <c r="E42" s="33">
        <v>470</v>
      </c>
      <c r="F42" s="34">
        <f t="shared" ref="F42:F49" si="3">TRUNC(D42*E42/10000,2)</f>
        <v>1479.93</v>
      </c>
    </row>
    <row r="43" ht="18" customHeight="1" spans="1:6">
      <c r="A43" s="31">
        <v>2</v>
      </c>
      <c r="B43" s="32" t="s">
        <v>53</v>
      </c>
      <c r="C43" s="15" t="s">
        <v>52</v>
      </c>
      <c r="D43" s="33">
        <v>31488</v>
      </c>
      <c r="E43" s="33">
        <v>35</v>
      </c>
      <c r="F43" s="34">
        <f t="shared" si="3"/>
        <v>110.2</v>
      </c>
    </row>
    <row r="44" ht="18" customHeight="1" spans="1:6">
      <c r="A44" s="31">
        <v>3</v>
      </c>
      <c r="B44" s="32" t="s">
        <v>54</v>
      </c>
      <c r="C44" s="15" t="s">
        <v>52</v>
      </c>
      <c r="D44" s="33">
        <v>11568</v>
      </c>
      <c r="E44" s="33">
        <v>35</v>
      </c>
      <c r="F44" s="34">
        <f t="shared" si="3"/>
        <v>40.48</v>
      </c>
    </row>
    <row r="45" ht="18" customHeight="1" spans="1:6">
      <c r="A45" s="31">
        <v>4</v>
      </c>
      <c r="B45" s="32" t="s">
        <v>55</v>
      </c>
      <c r="C45" s="28" t="s">
        <v>56</v>
      </c>
      <c r="D45" s="34">
        <f>D42/667</f>
        <v>47.2083958020989</v>
      </c>
      <c r="E45" s="33">
        <v>20000</v>
      </c>
      <c r="F45" s="34">
        <f t="shared" si="3"/>
        <v>94.41</v>
      </c>
    </row>
    <row r="46" ht="18" customHeight="1" spans="1:6">
      <c r="A46" s="31">
        <v>5</v>
      </c>
      <c r="B46" s="32" t="s">
        <v>57</v>
      </c>
      <c r="C46" s="28" t="s">
        <v>56</v>
      </c>
      <c r="D46" s="34">
        <f>D42/667</f>
        <v>47.2083958020989</v>
      </c>
      <c r="E46" s="33">
        <v>10000</v>
      </c>
      <c r="F46" s="34">
        <f t="shared" si="3"/>
        <v>47.2</v>
      </c>
    </row>
    <row r="47" ht="18" customHeight="1" spans="1:6">
      <c r="A47" s="31">
        <v>6</v>
      </c>
      <c r="B47" s="32" t="s">
        <v>58</v>
      </c>
      <c r="C47" s="15" t="s">
        <v>52</v>
      </c>
      <c r="D47" s="33">
        <f>31488*0.85</f>
        <v>26764.8</v>
      </c>
      <c r="E47" s="33">
        <v>160</v>
      </c>
      <c r="F47" s="34">
        <f t="shared" si="3"/>
        <v>428.23</v>
      </c>
    </row>
    <row r="48" ht="18" customHeight="1" spans="1:6">
      <c r="A48" s="31">
        <v>7</v>
      </c>
      <c r="B48" s="32" t="s">
        <v>59</v>
      </c>
      <c r="C48" s="28" t="s">
        <v>39</v>
      </c>
      <c r="D48" s="33">
        <v>7872</v>
      </c>
      <c r="E48" s="33">
        <v>80</v>
      </c>
      <c r="F48" s="34">
        <f t="shared" si="3"/>
        <v>62.97</v>
      </c>
    </row>
    <row r="49" ht="18" customHeight="1" spans="1:6">
      <c r="A49" s="31">
        <v>8</v>
      </c>
      <c r="B49" s="32" t="s">
        <v>60</v>
      </c>
      <c r="C49" s="28" t="s">
        <v>61</v>
      </c>
      <c r="D49" s="33">
        <v>44</v>
      </c>
      <c r="E49" s="33">
        <v>5000</v>
      </c>
      <c r="F49" s="34">
        <f t="shared" si="3"/>
        <v>22</v>
      </c>
    </row>
    <row r="50" ht="18" customHeight="1" spans="1:6">
      <c r="A50" s="26" t="s">
        <v>30</v>
      </c>
      <c r="B50" s="27" t="s">
        <v>16</v>
      </c>
      <c r="C50" s="35"/>
      <c r="D50" s="30"/>
      <c r="E50" s="30"/>
      <c r="F50" s="30">
        <f>SUM(F51:F52)</f>
        <v>238.26</v>
      </c>
    </row>
    <row r="51" ht="18" customHeight="1" spans="1:6">
      <c r="A51" s="31">
        <v>2</v>
      </c>
      <c r="B51" s="32" t="s">
        <v>62</v>
      </c>
      <c r="C51" s="28" t="s">
        <v>48</v>
      </c>
      <c r="D51" s="33">
        <v>7</v>
      </c>
      <c r="E51" s="33">
        <v>3000</v>
      </c>
      <c r="F51" s="34">
        <f>TRUNC(D51*E51/10000,2)</f>
        <v>2.1</v>
      </c>
    </row>
    <row r="52" ht="18" customHeight="1" spans="1:6">
      <c r="A52" s="31">
        <v>3</v>
      </c>
      <c r="B52" s="16" t="s">
        <v>63</v>
      </c>
      <c r="C52" s="28" t="s">
        <v>48</v>
      </c>
      <c r="D52" s="33">
        <v>15744</v>
      </c>
      <c r="E52" s="33">
        <v>150</v>
      </c>
      <c r="F52" s="34">
        <f>TRUNC(D52*E52/10000,2)</f>
        <v>236.16</v>
      </c>
    </row>
    <row r="53" ht="18" customHeight="1" spans="1:6">
      <c r="A53" s="26" t="s">
        <v>64</v>
      </c>
      <c r="B53" s="27" t="s">
        <v>31</v>
      </c>
      <c r="C53" s="26"/>
      <c r="D53" s="29"/>
      <c r="E53" s="29"/>
      <c r="F53" s="30">
        <v>184.94</v>
      </c>
    </row>
    <row r="54" ht="18" customHeight="1" spans="1:6">
      <c r="A54" s="24" t="s">
        <v>32</v>
      </c>
      <c r="B54" s="25"/>
      <c r="C54" s="36"/>
      <c r="D54" s="29"/>
      <c r="E54" s="29"/>
      <c r="F54" s="30">
        <f>F31+F41+F50+F53</f>
        <v>2839.39</v>
      </c>
    </row>
    <row r="57" spans="1:1">
      <c r="A57" s="4" t="s">
        <v>65</v>
      </c>
    </row>
    <row r="58" ht="30.95" customHeight="1" spans="1:6">
      <c r="A58" s="7" t="s">
        <v>66</v>
      </c>
      <c r="B58" s="7"/>
      <c r="C58" s="7"/>
      <c r="D58" s="7"/>
      <c r="E58" s="7"/>
      <c r="F58" s="7"/>
    </row>
    <row r="59" ht="17.1" customHeight="1" spans="1:6">
      <c r="A59" s="8" t="s">
        <v>2</v>
      </c>
      <c r="B59" s="8" t="s">
        <v>3</v>
      </c>
      <c r="C59" s="8" t="s">
        <v>4</v>
      </c>
      <c r="D59" s="9" t="s">
        <v>5</v>
      </c>
      <c r="E59" s="9"/>
      <c r="F59" s="9"/>
    </row>
    <row r="60" ht="21" customHeight="1" spans="1:6">
      <c r="A60" s="8"/>
      <c r="B60" s="8"/>
      <c r="C60" s="8"/>
      <c r="D60" s="8" t="s">
        <v>6</v>
      </c>
      <c r="E60" s="8" t="s">
        <v>7</v>
      </c>
      <c r="F60" s="8" t="s">
        <v>8</v>
      </c>
    </row>
    <row r="61" ht="17.1" customHeight="1" spans="1:6">
      <c r="A61" s="10" t="s">
        <v>9</v>
      </c>
      <c r="B61" s="11" t="s">
        <v>10</v>
      </c>
      <c r="C61" s="37"/>
      <c r="D61" s="38"/>
      <c r="E61" s="39"/>
      <c r="F61" s="40">
        <f>SUM(F62:F70)</f>
        <v>869.1</v>
      </c>
    </row>
    <row r="62" ht="17.1" customHeight="1" spans="1:6">
      <c r="A62" s="15">
        <v>1</v>
      </c>
      <c r="B62" s="16" t="s">
        <v>67</v>
      </c>
      <c r="C62" s="15" t="s">
        <v>52</v>
      </c>
      <c r="D62" s="41">
        <v>1680</v>
      </c>
      <c r="E62" s="42">
        <v>3000</v>
      </c>
      <c r="F62" s="43">
        <f t="shared" ref="F62:F70" si="4">TRUNC(D62*E62/10000,2)</f>
        <v>504</v>
      </c>
    </row>
    <row r="63" ht="17.1" customHeight="1" spans="1:6">
      <c r="A63" s="15">
        <v>2</v>
      </c>
      <c r="B63" s="16" t="s">
        <v>68</v>
      </c>
      <c r="C63" s="15" t="s">
        <v>52</v>
      </c>
      <c r="D63" s="18">
        <v>168</v>
      </c>
      <c r="E63" s="42">
        <v>2000</v>
      </c>
      <c r="F63" s="43">
        <f t="shared" si="4"/>
        <v>33.6</v>
      </c>
    </row>
    <row r="64" ht="17.1" customHeight="1" spans="1:6">
      <c r="A64" s="15">
        <v>3</v>
      </c>
      <c r="B64" s="16" t="s">
        <v>69</v>
      </c>
      <c r="C64" s="15" t="s">
        <v>52</v>
      </c>
      <c r="D64" s="44">
        <v>184.8</v>
      </c>
      <c r="E64" s="42">
        <v>260</v>
      </c>
      <c r="F64" s="43">
        <f t="shared" si="4"/>
        <v>4.8</v>
      </c>
    </row>
    <row r="65" ht="17.1" customHeight="1" spans="1:6">
      <c r="A65" s="15">
        <v>4</v>
      </c>
      <c r="B65" s="16" t="s">
        <v>70</v>
      </c>
      <c r="C65" s="15" t="s">
        <v>52</v>
      </c>
      <c r="D65" s="41">
        <v>4660</v>
      </c>
      <c r="E65" s="42">
        <v>260</v>
      </c>
      <c r="F65" s="43">
        <f t="shared" si="4"/>
        <v>121.16</v>
      </c>
    </row>
    <row r="66" ht="17.1" customHeight="1" spans="1:6">
      <c r="A66" s="15">
        <v>5</v>
      </c>
      <c r="B66" s="16" t="s">
        <v>71</v>
      </c>
      <c r="C66" s="15" t="s">
        <v>39</v>
      </c>
      <c r="D66" s="41">
        <v>48</v>
      </c>
      <c r="E66" s="42">
        <v>740</v>
      </c>
      <c r="F66" s="43">
        <f t="shared" si="4"/>
        <v>3.55</v>
      </c>
    </row>
    <row r="67" ht="17.1" customHeight="1" spans="1:6">
      <c r="A67" s="15">
        <v>6</v>
      </c>
      <c r="B67" s="16" t="s">
        <v>72</v>
      </c>
      <c r="C67" s="15" t="s">
        <v>39</v>
      </c>
      <c r="D67" s="41">
        <v>460</v>
      </c>
      <c r="E67" s="42">
        <v>320</v>
      </c>
      <c r="F67" s="43">
        <f t="shared" si="4"/>
        <v>14.72</v>
      </c>
    </row>
    <row r="68" ht="17.1" customHeight="1" spans="1:6">
      <c r="A68" s="15">
        <v>7</v>
      </c>
      <c r="B68" s="16" t="s">
        <v>73</v>
      </c>
      <c r="C68" s="15" t="s">
        <v>61</v>
      </c>
      <c r="D68" s="41">
        <v>4</v>
      </c>
      <c r="E68" s="42">
        <v>1200</v>
      </c>
      <c r="F68" s="43">
        <f t="shared" si="4"/>
        <v>0.48</v>
      </c>
    </row>
    <row r="69" ht="17.1" customHeight="1" spans="1:6">
      <c r="A69" s="15">
        <v>8</v>
      </c>
      <c r="B69" s="16" t="s">
        <v>74</v>
      </c>
      <c r="C69" s="15" t="s">
        <v>75</v>
      </c>
      <c r="D69" s="41">
        <v>1</v>
      </c>
      <c r="E69" s="42">
        <v>906000</v>
      </c>
      <c r="F69" s="43">
        <f t="shared" si="4"/>
        <v>90.6</v>
      </c>
    </row>
    <row r="70" ht="17.1" customHeight="1" spans="1:6">
      <c r="A70" s="15">
        <v>9</v>
      </c>
      <c r="B70" s="16" t="s">
        <v>76</v>
      </c>
      <c r="C70" s="15" t="s">
        <v>75</v>
      </c>
      <c r="D70" s="41">
        <v>1</v>
      </c>
      <c r="E70" s="42">
        <v>961994.42</v>
      </c>
      <c r="F70" s="43">
        <f t="shared" si="4"/>
        <v>96.19</v>
      </c>
    </row>
    <row r="71" ht="17.1" customHeight="1" spans="1:6">
      <c r="A71" s="10" t="s">
        <v>15</v>
      </c>
      <c r="B71" s="11" t="s">
        <v>16</v>
      </c>
      <c r="C71" s="37"/>
      <c r="D71" s="45"/>
      <c r="E71" s="46"/>
      <c r="F71" s="47">
        <f>SUM(F72:F81)</f>
        <v>1690.6</v>
      </c>
    </row>
    <row r="72" ht="17.1" customHeight="1" spans="1:6">
      <c r="A72" s="15">
        <v>1</v>
      </c>
      <c r="B72" s="16" t="s">
        <v>77</v>
      </c>
      <c r="C72" s="15" t="s">
        <v>18</v>
      </c>
      <c r="D72" s="41">
        <v>1</v>
      </c>
      <c r="E72" s="42">
        <f>6597690-1350000-284640</f>
        <v>4963050</v>
      </c>
      <c r="F72" s="43">
        <f t="shared" ref="F72:F82" si="5">TRUNC(D72*E72/10000,2)</f>
        <v>496.3</v>
      </c>
    </row>
    <row r="73" ht="17.1" customHeight="1" spans="1:6">
      <c r="A73" s="15">
        <v>2</v>
      </c>
      <c r="B73" s="16" t="s">
        <v>78</v>
      </c>
      <c r="C73" s="15" t="s">
        <v>61</v>
      </c>
      <c r="D73" s="41">
        <v>3</v>
      </c>
      <c r="E73" s="42">
        <v>279668.19</v>
      </c>
      <c r="F73" s="43">
        <f t="shared" si="5"/>
        <v>83.9</v>
      </c>
    </row>
    <row r="74" ht="17.1" customHeight="1" spans="1:6">
      <c r="A74" s="15">
        <v>3</v>
      </c>
      <c r="B74" s="16" t="s">
        <v>79</v>
      </c>
      <c r="C74" s="15" t="s">
        <v>18</v>
      </c>
      <c r="D74" s="41">
        <v>1</v>
      </c>
      <c r="E74" s="42">
        <v>969420.02</v>
      </c>
      <c r="F74" s="43">
        <f t="shared" si="5"/>
        <v>96.94</v>
      </c>
    </row>
    <row r="75" ht="17.1" customHeight="1" spans="1:6">
      <c r="A75" s="15">
        <v>4</v>
      </c>
      <c r="B75" s="16" t="s">
        <v>80</v>
      </c>
      <c r="C75" s="15" t="s">
        <v>52</v>
      </c>
      <c r="D75" s="41">
        <v>384</v>
      </c>
      <c r="E75" s="42">
        <v>2100</v>
      </c>
      <c r="F75" s="43">
        <f t="shared" si="5"/>
        <v>80.64</v>
      </c>
    </row>
    <row r="76" ht="17.1" customHeight="1" spans="1:6">
      <c r="A76" s="15">
        <v>5</v>
      </c>
      <c r="B76" s="16" t="s">
        <v>81</v>
      </c>
      <c r="C76" s="15" t="s">
        <v>18</v>
      </c>
      <c r="D76" s="41">
        <v>1</v>
      </c>
      <c r="E76" s="42">
        <v>1216440</v>
      </c>
      <c r="F76" s="43">
        <f t="shared" si="5"/>
        <v>121.64</v>
      </c>
    </row>
    <row r="77" ht="17.1" customHeight="1" spans="1:6">
      <c r="A77" s="15">
        <v>6</v>
      </c>
      <c r="B77" s="16" t="s">
        <v>82</v>
      </c>
      <c r="C77" s="15" t="s">
        <v>18</v>
      </c>
      <c r="D77" s="41">
        <v>1</v>
      </c>
      <c r="E77" s="42">
        <v>1199281.6</v>
      </c>
      <c r="F77" s="43">
        <f t="shared" si="5"/>
        <v>119.92</v>
      </c>
    </row>
    <row r="78" ht="17.1" customHeight="1" spans="1:6">
      <c r="A78" s="15">
        <v>7</v>
      </c>
      <c r="B78" s="16" t="s">
        <v>83</v>
      </c>
      <c r="C78" s="15" t="s">
        <v>52</v>
      </c>
      <c r="D78" s="41">
        <v>10368</v>
      </c>
      <c r="E78" s="42">
        <v>480</v>
      </c>
      <c r="F78" s="43">
        <f t="shared" si="5"/>
        <v>497.66</v>
      </c>
    </row>
    <row r="79" ht="17.1" customHeight="1" spans="1:6">
      <c r="A79" s="15">
        <v>8</v>
      </c>
      <c r="B79" s="16" t="s">
        <v>84</v>
      </c>
      <c r="C79" s="15" t="s">
        <v>18</v>
      </c>
      <c r="D79" s="41">
        <v>2</v>
      </c>
      <c r="E79" s="42">
        <v>125000</v>
      </c>
      <c r="F79" s="43">
        <f t="shared" si="5"/>
        <v>25</v>
      </c>
    </row>
    <row r="80" ht="17.1" customHeight="1" spans="1:6">
      <c r="A80" s="15">
        <v>9</v>
      </c>
      <c r="B80" s="16" t="s">
        <v>85</v>
      </c>
      <c r="C80" s="15" t="s">
        <v>44</v>
      </c>
      <c r="D80" s="41">
        <v>3</v>
      </c>
      <c r="E80" s="42">
        <v>20000</v>
      </c>
      <c r="F80" s="43">
        <f t="shared" si="5"/>
        <v>6</v>
      </c>
    </row>
    <row r="81" ht="17.1" customHeight="1" spans="1:6">
      <c r="A81" s="15">
        <v>10</v>
      </c>
      <c r="B81" s="16" t="s">
        <v>86</v>
      </c>
      <c r="C81" s="15" t="s">
        <v>75</v>
      </c>
      <c r="D81" s="41">
        <v>1</v>
      </c>
      <c r="E81" s="42">
        <v>1626035.01</v>
      </c>
      <c r="F81" s="43">
        <f t="shared" si="5"/>
        <v>162.6</v>
      </c>
    </row>
    <row r="82" ht="17.1" customHeight="1" spans="1:6">
      <c r="A82" s="10" t="s">
        <v>30</v>
      </c>
      <c r="B82" s="11" t="s">
        <v>87</v>
      </c>
      <c r="C82" s="10" t="s">
        <v>75</v>
      </c>
      <c r="D82" s="45">
        <v>1</v>
      </c>
      <c r="E82" s="46">
        <f>1006*800</f>
        <v>804800</v>
      </c>
      <c r="F82" s="47">
        <f t="shared" si="5"/>
        <v>80.48</v>
      </c>
    </row>
    <row r="83" ht="17.1" customHeight="1" spans="1:6">
      <c r="A83" s="10" t="s">
        <v>64</v>
      </c>
      <c r="B83" s="11" t="s">
        <v>31</v>
      </c>
      <c r="C83" s="10" t="s">
        <v>75</v>
      </c>
      <c r="D83" s="23"/>
      <c r="E83" s="23"/>
      <c r="F83" s="23">
        <v>99.12</v>
      </c>
    </row>
    <row r="84" ht="17.1" customHeight="1" spans="1:6">
      <c r="A84" s="24" t="s">
        <v>32</v>
      </c>
      <c r="B84" s="25"/>
      <c r="C84" s="37"/>
      <c r="D84" s="48"/>
      <c r="E84" s="49"/>
      <c r="F84" s="40">
        <f>F61+F71+F82+F83</f>
        <v>2739.3</v>
      </c>
    </row>
    <row r="86" spans="1:1">
      <c r="A86" s="4" t="s">
        <v>88</v>
      </c>
    </row>
    <row r="87" ht="27" customHeight="1" spans="1:6">
      <c r="A87" s="7" t="s">
        <v>89</v>
      </c>
      <c r="B87" s="7"/>
      <c r="C87" s="7"/>
      <c r="D87" s="7"/>
      <c r="E87" s="7"/>
      <c r="F87" s="7"/>
    </row>
    <row r="88" spans="1:6">
      <c r="A88" s="8" t="s">
        <v>2</v>
      </c>
      <c r="B88" s="8" t="s">
        <v>3</v>
      </c>
      <c r="C88" s="8" t="s">
        <v>4</v>
      </c>
      <c r="D88" s="9" t="s">
        <v>5</v>
      </c>
      <c r="E88" s="9"/>
      <c r="F88" s="9"/>
    </row>
    <row r="89" spans="1:6">
      <c r="A89" s="8"/>
      <c r="B89" s="8"/>
      <c r="C89" s="8"/>
      <c r="D89" s="8" t="s">
        <v>6</v>
      </c>
      <c r="E89" s="8" t="s">
        <v>7</v>
      </c>
      <c r="F89" s="8" t="s">
        <v>8</v>
      </c>
    </row>
    <row r="90" ht="20.1" customHeight="1" spans="1:6">
      <c r="A90" s="50" t="s">
        <v>9</v>
      </c>
      <c r="B90" s="51" t="s">
        <v>10</v>
      </c>
      <c r="C90" s="50"/>
      <c r="D90" s="23"/>
      <c r="E90" s="52"/>
      <c r="F90" s="53">
        <f>SUM(F91,F96)</f>
        <v>1452.9</v>
      </c>
    </row>
    <row r="91" ht="20.1" customHeight="1" spans="1:6">
      <c r="A91" s="54" t="s">
        <v>90</v>
      </c>
      <c r="B91" s="11" t="s">
        <v>91</v>
      </c>
      <c r="C91" s="10"/>
      <c r="D91" s="23"/>
      <c r="E91" s="52"/>
      <c r="F91" s="53">
        <f>SUM(F92:F95)</f>
        <v>200.28</v>
      </c>
    </row>
    <row r="92" ht="20.1" customHeight="1" spans="1:6">
      <c r="A92" s="15">
        <v>1</v>
      </c>
      <c r="B92" s="16" t="s">
        <v>92</v>
      </c>
      <c r="C92" s="15" t="s">
        <v>56</v>
      </c>
      <c r="D92" s="55">
        <v>150.1</v>
      </c>
      <c r="E92" s="56" t="s">
        <v>93</v>
      </c>
      <c r="F92" s="57">
        <f>TRUNC(D92*E92/10000,2)</f>
        <v>12</v>
      </c>
    </row>
    <row r="93" ht="20.1" customHeight="1" spans="1:6">
      <c r="A93" s="15">
        <v>2</v>
      </c>
      <c r="B93" s="16" t="s">
        <v>94</v>
      </c>
      <c r="C93" s="15" t="s">
        <v>95</v>
      </c>
      <c r="D93" s="58">
        <v>2589</v>
      </c>
      <c r="E93" s="56">
        <v>220</v>
      </c>
      <c r="F93" s="57">
        <f>TRUNC(D93*E93/10000,2)</f>
        <v>56.95</v>
      </c>
    </row>
    <row r="94" ht="20.1" customHeight="1" spans="1:6">
      <c r="A94" s="15">
        <v>3</v>
      </c>
      <c r="B94" s="16" t="s">
        <v>96</v>
      </c>
      <c r="C94" s="15" t="s">
        <v>39</v>
      </c>
      <c r="D94" s="58">
        <v>3873</v>
      </c>
      <c r="E94" s="56">
        <v>210</v>
      </c>
      <c r="F94" s="57">
        <f>TRUNC(D94*E94/10000,2)</f>
        <v>81.33</v>
      </c>
    </row>
    <row r="95" ht="20.1" customHeight="1" spans="1:6">
      <c r="A95" s="15">
        <v>4</v>
      </c>
      <c r="B95" s="16" t="s">
        <v>97</v>
      </c>
      <c r="C95" s="15" t="s">
        <v>18</v>
      </c>
      <c r="D95" s="58">
        <v>1</v>
      </c>
      <c r="E95" s="56">
        <v>500000</v>
      </c>
      <c r="F95" s="57">
        <f>TRUNC(D95*E95/10000,2)</f>
        <v>50</v>
      </c>
    </row>
    <row r="96" ht="20.1" customHeight="1" spans="1:6">
      <c r="A96" s="54" t="s">
        <v>98</v>
      </c>
      <c r="B96" s="11" t="s">
        <v>99</v>
      </c>
      <c r="C96" s="10"/>
      <c r="D96" s="23"/>
      <c r="E96" s="52" t="s">
        <v>100</v>
      </c>
      <c r="F96" s="53">
        <f>SUM(F97:F102)</f>
        <v>1252.62</v>
      </c>
    </row>
    <row r="97" ht="20.1" customHeight="1" spans="1:6">
      <c r="A97" s="15">
        <v>1</v>
      </c>
      <c r="B97" s="16" t="s">
        <v>101</v>
      </c>
      <c r="C97" s="15" t="s">
        <v>95</v>
      </c>
      <c r="D97" s="58">
        <v>19104</v>
      </c>
      <c r="E97" s="56" t="s">
        <v>102</v>
      </c>
      <c r="F97" s="57">
        <f t="shared" ref="F97:F102" si="6">TRUNC(D97*E97/10000,2)</f>
        <v>916.99</v>
      </c>
    </row>
    <row r="98" ht="20.1" customHeight="1" spans="1:6">
      <c r="A98" s="15">
        <v>2</v>
      </c>
      <c r="B98" s="16" t="s">
        <v>103</v>
      </c>
      <c r="C98" s="15" t="s">
        <v>75</v>
      </c>
      <c r="D98" s="58">
        <v>1</v>
      </c>
      <c r="E98" s="56" t="s">
        <v>104</v>
      </c>
      <c r="F98" s="57">
        <f t="shared" si="6"/>
        <v>103.58</v>
      </c>
    </row>
    <row r="99" ht="20.1" customHeight="1" spans="1:6">
      <c r="A99" s="15">
        <v>3</v>
      </c>
      <c r="B99" s="16" t="s">
        <v>105</v>
      </c>
      <c r="C99" s="15" t="s">
        <v>95</v>
      </c>
      <c r="D99" s="18">
        <v>1611.6</v>
      </c>
      <c r="E99" s="56">
        <v>150</v>
      </c>
      <c r="F99" s="57">
        <f t="shared" si="6"/>
        <v>24.17</v>
      </c>
    </row>
    <row r="100" ht="20.1" customHeight="1" spans="1:6">
      <c r="A100" s="15">
        <v>5</v>
      </c>
      <c r="B100" s="16" t="s">
        <v>106</v>
      </c>
      <c r="C100" s="15" t="s">
        <v>75</v>
      </c>
      <c r="D100" s="58">
        <v>1</v>
      </c>
      <c r="E100" s="56" t="s">
        <v>107</v>
      </c>
      <c r="F100" s="57">
        <f t="shared" si="6"/>
        <v>50.1</v>
      </c>
    </row>
    <row r="101" ht="20.1" customHeight="1" spans="1:6">
      <c r="A101" s="15">
        <v>6</v>
      </c>
      <c r="B101" s="16" t="s">
        <v>108</v>
      </c>
      <c r="C101" s="15" t="s">
        <v>75</v>
      </c>
      <c r="D101" s="58">
        <v>1</v>
      </c>
      <c r="E101" s="56" t="s">
        <v>109</v>
      </c>
      <c r="F101" s="57">
        <f t="shared" si="6"/>
        <v>89.78</v>
      </c>
    </row>
    <row r="102" ht="20.1" customHeight="1" spans="1:6">
      <c r="A102" s="15">
        <v>7</v>
      </c>
      <c r="B102" s="16" t="s">
        <v>110</v>
      </c>
      <c r="C102" s="15" t="s">
        <v>75</v>
      </c>
      <c r="D102" s="58">
        <v>1</v>
      </c>
      <c r="E102" s="56">
        <v>680000</v>
      </c>
      <c r="F102" s="57">
        <f t="shared" si="6"/>
        <v>68</v>
      </c>
    </row>
    <row r="103" ht="20.1" customHeight="1" spans="1:6">
      <c r="A103" s="10" t="s">
        <v>15</v>
      </c>
      <c r="B103" s="11" t="s">
        <v>16</v>
      </c>
      <c r="C103" s="10"/>
      <c r="D103" s="23"/>
      <c r="E103" s="52"/>
      <c r="F103" s="53">
        <f>SUM(F104:F107)</f>
        <v>105.44</v>
      </c>
    </row>
    <row r="104" ht="20.1" customHeight="1" spans="1:6">
      <c r="A104" s="15">
        <v>2</v>
      </c>
      <c r="B104" s="16" t="s">
        <v>111</v>
      </c>
      <c r="C104" s="15" t="s">
        <v>95</v>
      </c>
      <c r="D104" s="58">
        <v>100</v>
      </c>
      <c r="E104" s="56" t="s">
        <v>112</v>
      </c>
      <c r="F104" s="57">
        <f>TRUNC(D104*E104/10000,2)</f>
        <v>15</v>
      </c>
    </row>
    <row r="105" ht="20.1" customHeight="1" spans="1:6">
      <c r="A105" s="15">
        <v>3</v>
      </c>
      <c r="B105" s="59" t="s">
        <v>113</v>
      </c>
      <c r="C105" s="15" t="s">
        <v>18</v>
      </c>
      <c r="D105" s="58">
        <v>1</v>
      </c>
      <c r="E105" s="56">
        <v>684600</v>
      </c>
      <c r="F105" s="57">
        <f>TRUNC(D105*E105/10000,2)</f>
        <v>68.46</v>
      </c>
    </row>
    <row r="106" ht="20.1" customHeight="1" spans="1:6">
      <c r="A106" s="15">
        <v>4</v>
      </c>
      <c r="B106" s="59" t="s">
        <v>114</v>
      </c>
      <c r="C106" s="15" t="s">
        <v>18</v>
      </c>
      <c r="D106" s="58">
        <v>1</v>
      </c>
      <c r="E106" s="56">
        <v>50000</v>
      </c>
      <c r="F106" s="57">
        <f>TRUNC(D106*E106/10000,2)</f>
        <v>5</v>
      </c>
    </row>
    <row r="107" ht="20.1" customHeight="1" spans="1:6">
      <c r="A107" s="15">
        <v>5</v>
      </c>
      <c r="B107" s="16" t="s">
        <v>115</v>
      </c>
      <c r="C107" s="15" t="s">
        <v>116</v>
      </c>
      <c r="D107" s="58">
        <v>1</v>
      </c>
      <c r="E107" s="18">
        <v>169877</v>
      </c>
      <c r="F107" s="57">
        <f>TRUNC(D107*E107/10000,2)</f>
        <v>16.98</v>
      </c>
    </row>
    <row r="108" ht="20.1" customHeight="1" spans="1:6">
      <c r="A108" s="10" t="s">
        <v>30</v>
      </c>
      <c r="B108" s="10" t="s">
        <v>31</v>
      </c>
      <c r="C108" s="10"/>
      <c r="D108" s="23"/>
      <c r="E108" s="52"/>
      <c r="F108" s="60">
        <v>65.21</v>
      </c>
    </row>
    <row r="109" ht="20.1" customHeight="1" spans="1:6">
      <c r="A109" s="24" t="s">
        <v>32</v>
      </c>
      <c r="B109" s="25"/>
      <c r="C109" s="10"/>
      <c r="D109" s="23"/>
      <c r="E109" s="52"/>
      <c r="F109" s="60">
        <f>SUM(F90,F103,F108)</f>
        <v>1623.55</v>
      </c>
    </row>
  </sheetData>
  <mergeCells count="24">
    <mergeCell ref="A2:F2"/>
    <mergeCell ref="D3:F3"/>
    <mergeCell ref="A23:B23"/>
    <mergeCell ref="A28:F28"/>
    <mergeCell ref="D29:F29"/>
    <mergeCell ref="A54:B54"/>
    <mergeCell ref="A58:F58"/>
    <mergeCell ref="D59:F59"/>
    <mergeCell ref="A84:B84"/>
    <mergeCell ref="A87:F87"/>
    <mergeCell ref="D88:F88"/>
    <mergeCell ref="A109:B109"/>
    <mergeCell ref="A3:A4"/>
    <mergeCell ref="A29:A30"/>
    <mergeCell ref="A59:A60"/>
    <mergeCell ref="A88:A89"/>
    <mergeCell ref="B3:B4"/>
    <mergeCell ref="B29:B30"/>
    <mergeCell ref="B59:B60"/>
    <mergeCell ref="B88:B89"/>
    <mergeCell ref="C3:C4"/>
    <mergeCell ref="C29:C30"/>
    <mergeCell ref="C59:C60"/>
    <mergeCell ref="C88:C89"/>
  </mergeCells>
  <pageMargins left="0.747916666666667" right="0.747916666666667" top="0.984027777777778" bottom="0.984027777777778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cp:lastModifiedBy>ADMIN</cp:lastModifiedBy>
  <dcterms:created xsi:type="dcterms:W3CDTF">2021-07-02T08:36:00Z</dcterms:created>
  <dcterms:modified xsi:type="dcterms:W3CDTF">2021-07-14T03:35:44Z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