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Sheet1" sheetId="6" r:id="rId1"/>
    <sheet name="Sheet2" sheetId="7" r:id="rId2"/>
  </sheets>
  <calcPr calcId="144525"/>
  <oleSize ref="A1:F136"/>
</workbook>
</file>

<file path=xl/sharedStrings.xml><?xml version="1.0" encoding="utf-8"?>
<sst xmlns="http://schemas.openxmlformats.org/spreadsheetml/2006/main" count="172">
  <si>
    <t>附件3：</t>
  </si>
  <si>
    <t>崇明新弘果园农田建设项目投资明细表</t>
  </si>
  <si>
    <t>序号</t>
  </si>
  <si>
    <t>建设内容</t>
  </si>
  <si>
    <t>单位</t>
  </si>
  <si>
    <t>数量</t>
  </si>
  <si>
    <t>单价（元）</t>
  </si>
  <si>
    <t>项目金额  （万元）</t>
  </si>
  <si>
    <r>
      <rPr>
        <b/>
        <sz val="11"/>
        <color theme="1"/>
        <rFont val="宋体"/>
        <charset val="134"/>
      </rPr>
      <t>一</t>
    </r>
  </si>
  <si>
    <r>
      <rPr>
        <b/>
        <sz val="11"/>
        <color theme="1"/>
        <rFont val="宋体"/>
        <charset val="134"/>
      </rPr>
      <t>工程费</t>
    </r>
  </si>
  <si>
    <r>
      <rPr>
        <sz val="11"/>
        <rFont val="宋体"/>
        <charset val="134"/>
      </rPr>
      <t>（一）</t>
    </r>
  </si>
  <si>
    <r>
      <rPr>
        <sz val="11"/>
        <rFont val="宋体"/>
        <charset val="134"/>
      </rPr>
      <t>土地平整工程</t>
    </r>
  </si>
  <si>
    <r>
      <rPr>
        <sz val="11"/>
        <rFont val="宋体"/>
        <charset val="134"/>
      </rPr>
      <t>土地平整</t>
    </r>
  </si>
  <si>
    <r>
      <rPr>
        <sz val="11"/>
        <rFont val="宋体"/>
        <charset val="134"/>
      </rPr>
      <t>亩</t>
    </r>
  </si>
  <si>
    <t>（二）</t>
  </si>
  <si>
    <r>
      <rPr>
        <sz val="11"/>
        <rFont val="宋体"/>
        <charset val="134"/>
      </rPr>
      <t>灌溉与排水工程</t>
    </r>
  </si>
  <si>
    <r>
      <rPr>
        <sz val="11"/>
        <rFont val="宋体"/>
        <charset val="134"/>
      </rPr>
      <t>喷灌泵站</t>
    </r>
  </si>
  <si>
    <r>
      <rPr>
        <sz val="11"/>
        <rFont val="宋体"/>
        <charset val="134"/>
      </rPr>
      <t>泵房土建</t>
    </r>
  </si>
  <si>
    <r>
      <rPr>
        <sz val="11"/>
        <rFont val="宋体"/>
        <charset val="134"/>
      </rPr>
      <t>座</t>
    </r>
  </si>
  <si>
    <r>
      <rPr>
        <sz val="11"/>
        <rFont val="Times New Roman"/>
        <charset val="134"/>
      </rPr>
      <t>ASW80-200</t>
    </r>
    <r>
      <rPr>
        <sz val="11"/>
        <rFont val="宋体"/>
        <charset val="134"/>
      </rPr>
      <t>卧式管道离心泵（流量</t>
    </r>
    <r>
      <rPr>
        <sz val="11"/>
        <rFont val="Times New Roman"/>
        <charset val="134"/>
      </rPr>
      <t>50m³/h</t>
    </r>
    <r>
      <rPr>
        <sz val="11"/>
        <rFont val="宋体"/>
        <charset val="134"/>
      </rPr>
      <t>，扬程</t>
    </r>
    <r>
      <rPr>
        <sz val="11"/>
        <rFont val="Times New Roman"/>
        <charset val="134"/>
      </rPr>
      <t>50</t>
    </r>
    <r>
      <rPr>
        <sz val="11"/>
        <rFont val="宋体"/>
        <charset val="134"/>
      </rPr>
      <t>米，功率</t>
    </r>
    <r>
      <rPr>
        <sz val="11"/>
        <rFont val="Times New Roman"/>
        <charset val="134"/>
      </rPr>
      <t>15KW</t>
    </r>
    <r>
      <rPr>
        <sz val="11"/>
        <rFont val="宋体"/>
        <charset val="134"/>
      </rPr>
      <t>）</t>
    </r>
    <r>
      <rPr>
        <sz val="11"/>
        <rFont val="Times New Roman"/>
        <charset val="134"/>
      </rPr>
      <t xml:space="preserve">  </t>
    </r>
  </si>
  <si>
    <r>
      <rPr>
        <sz val="11"/>
        <rFont val="宋体"/>
        <charset val="134"/>
      </rPr>
      <t>台</t>
    </r>
  </si>
  <si>
    <r>
      <rPr>
        <sz val="11"/>
        <rFont val="Times New Roman"/>
        <charset val="134"/>
      </rPr>
      <t>DN80</t>
    </r>
    <r>
      <rPr>
        <sz val="11"/>
        <rFont val="宋体"/>
        <charset val="134"/>
      </rPr>
      <t>水泵配件总成</t>
    </r>
  </si>
  <si>
    <r>
      <rPr>
        <sz val="11"/>
        <rFont val="宋体"/>
        <charset val="134"/>
      </rPr>
      <t>套</t>
    </r>
  </si>
  <si>
    <r>
      <rPr>
        <sz val="11"/>
        <rFont val="Times New Roman"/>
        <charset val="134"/>
      </rPr>
      <t>DN100</t>
    </r>
    <r>
      <rPr>
        <sz val="11"/>
        <rFont val="宋体"/>
        <charset val="134"/>
      </rPr>
      <t>水泵钢制管路（含配件）</t>
    </r>
  </si>
  <si>
    <r>
      <rPr>
        <sz val="11"/>
        <rFont val="宋体"/>
        <charset val="134"/>
      </rPr>
      <t>米</t>
    </r>
  </si>
  <si>
    <r>
      <rPr>
        <sz val="11"/>
        <rFont val="Times New Roman"/>
        <charset val="134"/>
      </rPr>
      <t>HWBP-15-2</t>
    </r>
    <r>
      <rPr>
        <sz val="11"/>
        <rFont val="宋体"/>
        <charset val="134"/>
      </rPr>
      <t>智能恒压变频控制柜</t>
    </r>
  </si>
  <si>
    <r>
      <rPr>
        <sz val="11"/>
        <rFont val="Times New Roman"/>
        <charset val="134"/>
      </rPr>
      <t>DN150*6"</t>
    </r>
    <r>
      <rPr>
        <sz val="11"/>
        <rFont val="宋体"/>
        <charset val="134"/>
      </rPr>
      <t>持压阀</t>
    </r>
  </si>
  <si>
    <r>
      <rPr>
        <sz val="11"/>
        <rFont val="宋体"/>
        <charset val="134"/>
      </rPr>
      <t>只</t>
    </r>
  </si>
  <si>
    <r>
      <rPr>
        <sz val="11"/>
        <rFont val="Times New Roman"/>
        <charset val="134"/>
      </rPr>
      <t>DN150*6"</t>
    </r>
    <r>
      <rPr>
        <sz val="11"/>
        <rFont val="宋体"/>
        <charset val="134"/>
      </rPr>
      <t>软密封闸阀</t>
    </r>
  </si>
  <si>
    <r>
      <rPr>
        <sz val="11"/>
        <rFont val="Times New Roman"/>
        <charset val="134"/>
      </rPr>
      <t>DN150*6"</t>
    </r>
    <r>
      <rPr>
        <sz val="11"/>
        <rFont val="宋体"/>
        <charset val="134"/>
      </rPr>
      <t>止回阀</t>
    </r>
  </si>
  <si>
    <r>
      <rPr>
        <sz val="11"/>
        <rFont val="Times New Roman"/>
        <charset val="134"/>
      </rPr>
      <t>5882-2"</t>
    </r>
    <r>
      <rPr>
        <sz val="11"/>
        <rFont val="宋体"/>
        <charset val="134"/>
      </rPr>
      <t>自动进排气阀</t>
    </r>
  </si>
  <si>
    <r>
      <rPr>
        <sz val="11"/>
        <rFont val="宋体"/>
        <charset val="134"/>
      </rPr>
      <t>压力表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含弯管</t>
    </r>
    <r>
      <rPr>
        <sz val="11"/>
        <rFont val="Times New Roman"/>
        <charset val="134"/>
      </rPr>
      <t>)</t>
    </r>
  </si>
  <si>
    <r>
      <rPr>
        <sz val="11"/>
        <color indexed="8"/>
        <rFont val="Times New Roman"/>
        <charset val="134"/>
      </rPr>
      <t>DN80*3"</t>
    </r>
    <r>
      <rPr>
        <sz val="11"/>
        <color indexed="8"/>
        <rFont val="宋体"/>
        <charset val="134"/>
      </rPr>
      <t>泄压阀</t>
    </r>
  </si>
  <si>
    <r>
      <rPr>
        <sz val="11"/>
        <color indexed="8"/>
        <rFont val="宋体"/>
        <charset val="134"/>
      </rPr>
      <t>套</t>
    </r>
  </si>
  <si>
    <r>
      <rPr>
        <sz val="11"/>
        <rFont val="Times New Roman"/>
        <charset val="134"/>
      </rPr>
      <t>DN150</t>
    </r>
    <r>
      <rPr>
        <sz val="11"/>
        <rFont val="宋体"/>
        <charset val="134"/>
      </rPr>
      <t>钢制管路（含配件）</t>
    </r>
  </si>
  <si>
    <r>
      <rPr>
        <sz val="11"/>
        <rFont val="宋体"/>
        <charset val="134"/>
      </rPr>
      <t>进水口围笼</t>
    </r>
  </si>
  <si>
    <r>
      <rPr>
        <sz val="11"/>
        <color theme="1"/>
        <rFont val="宋体"/>
        <charset val="134"/>
      </rPr>
      <t>套</t>
    </r>
  </si>
  <si>
    <r>
      <rPr>
        <sz val="11"/>
        <rFont val="宋体"/>
        <charset val="134"/>
      </rPr>
      <t>灌引水系统</t>
    </r>
  </si>
  <si>
    <r>
      <rPr>
        <sz val="11"/>
        <rFont val="Times New Roman"/>
        <charset val="134"/>
      </rPr>
      <t>Act</t>
    </r>
    <r>
      <rPr>
        <sz val="11"/>
        <rFont val="宋体"/>
        <charset val="134"/>
      </rPr>
      <t>植物活水器</t>
    </r>
  </si>
  <si>
    <t>立式压力表</t>
  </si>
  <si>
    <t>个</t>
  </si>
  <si>
    <t>PVC电磁阀</t>
  </si>
  <si>
    <t>只</t>
  </si>
  <si>
    <t>管段式超声波流量计</t>
  </si>
  <si>
    <t>流量检测控制器</t>
  </si>
  <si>
    <t>自动控制系统</t>
  </si>
  <si>
    <t>套</t>
  </si>
  <si>
    <t>自动控制电缆集成</t>
  </si>
  <si>
    <t>U-PVC管件集成</t>
  </si>
  <si>
    <t>U-PVC马鞍四通集成</t>
  </si>
  <si>
    <t>不锈钢支架</t>
  </si>
  <si>
    <t>不锈钢外六角螺丝</t>
  </si>
  <si>
    <t>不锈钢管码</t>
  </si>
  <si>
    <t>不锈钢</t>
  </si>
  <si>
    <t>多介质过滤器</t>
  </si>
  <si>
    <t>进口全自动控制器</t>
  </si>
  <si>
    <t>进口控制阀</t>
  </si>
  <si>
    <t>石英砂</t>
  </si>
  <si>
    <t>吨</t>
  </si>
  <si>
    <t>集成连接管件</t>
  </si>
  <si>
    <r>
      <rPr>
        <sz val="11"/>
        <rFont val="宋体"/>
        <charset val="134"/>
      </rPr>
      <t>施肥系统</t>
    </r>
  </si>
  <si>
    <r>
      <rPr>
        <sz val="11"/>
        <rFont val="Times New Roman"/>
        <charset val="134"/>
      </rPr>
      <t>“ZGT-B3”</t>
    </r>
    <r>
      <rPr>
        <sz val="11"/>
        <rFont val="宋体"/>
        <charset val="134"/>
      </rPr>
      <t>云智慧施肥机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旁路式，三通道）</t>
    </r>
  </si>
  <si>
    <r>
      <rPr>
        <sz val="11"/>
        <rFont val="Times New Roman"/>
        <charset val="134"/>
      </rPr>
      <t>FTZ050</t>
    </r>
    <r>
      <rPr>
        <sz val="11"/>
        <rFont val="宋体"/>
        <charset val="134"/>
      </rPr>
      <t>带搅拌肥药桶（</t>
    </r>
    <r>
      <rPr>
        <sz val="11"/>
        <rFont val="Times New Roman"/>
        <charset val="134"/>
      </rPr>
      <t>500L</t>
    </r>
    <r>
      <rPr>
        <sz val="11"/>
        <rFont val="宋体"/>
        <charset val="134"/>
      </rPr>
      <t>，含支架、电点搅拌）</t>
    </r>
  </si>
  <si>
    <r>
      <rPr>
        <sz val="11"/>
        <rFont val="Times New Roman"/>
        <charset val="134"/>
      </rPr>
      <t>HWPT</t>
    </r>
    <r>
      <rPr>
        <sz val="11"/>
        <rFont val="宋体"/>
        <charset val="134"/>
      </rPr>
      <t>搅拌机控制柜</t>
    </r>
  </si>
  <si>
    <r>
      <rPr>
        <sz val="11"/>
        <rFont val="宋体"/>
        <charset val="134"/>
      </rPr>
      <t>搅拌机与控制柜间控制线</t>
    </r>
  </si>
  <si>
    <r>
      <rPr>
        <sz val="11"/>
        <color indexed="8"/>
        <rFont val="宋体"/>
        <charset val="134"/>
      </rPr>
      <t>项</t>
    </r>
  </si>
  <si>
    <r>
      <rPr>
        <sz val="11"/>
        <rFont val="Times New Roman"/>
        <charset val="134"/>
      </rPr>
      <t>7022-12*2"T</t>
    </r>
    <r>
      <rPr>
        <sz val="11"/>
        <rFont val="宋体"/>
        <charset val="134"/>
      </rPr>
      <t>型叠片过滤器</t>
    </r>
  </si>
  <si>
    <r>
      <rPr>
        <sz val="11"/>
        <rFont val="Times New Roman"/>
        <charset val="134"/>
      </rPr>
      <t>7012-12*1"</t>
    </r>
    <r>
      <rPr>
        <sz val="11"/>
        <rFont val="宋体"/>
        <charset val="134"/>
      </rPr>
      <t>叠片过滤器</t>
    </r>
  </si>
  <si>
    <r>
      <rPr>
        <sz val="11"/>
        <rFont val="宋体"/>
        <charset val="134"/>
      </rPr>
      <t>电磁阀（配套施肥机口径）</t>
    </r>
  </si>
  <si>
    <r>
      <rPr>
        <sz val="11"/>
        <color theme="1"/>
        <rFont val="宋体"/>
        <charset val="134"/>
      </rPr>
      <t>只</t>
    </r>
  </si>
  <si>
    <r>
      <rPr>
        <sz val="11"/>
        <rFont val="宋体"/>
        <charset val="134"/>
      </rPr>
      <t>铜闸阀（配套施肥机口径）</t>
    </r>
  </si>
  <si>
    <r>
      <rPr>
        <sz val="11"/>
        <rFont val="宋体"/>
        <charset val="134"/>
      </rPr>
      <t>黄铜止回阀（配套施肥机口径）</t>
    </r>
  </si>
  <si>
    <r>
      <rPr>
        <sz val="11"/>
        <rFont val="Times New Roman"/>
        <charset val="134"/>
      </rPr>
      <t>De32PVC</t>
    </r>
    <r>
      <rPr>
        <sz val="11"/>
        <rFont val="宋体"/>
        <charset val="134"/>
      </rPr>
      <t>球阀</t>
    </r>
  </si>
  <si>
    <r>
      <rPr>
        <sz val="11"/>
        <rFont val="宋体"/>
        <charset val="134"/>
      </rPr>
      <t>田间灌溉系统</t>
    </r>
  </si>
  <si>
    <r>
      <rPr>
        <sz val="11"/>
        <color indexed="8"/>
        <rFont val="Times New Roman"/>
        <charset val="134"/>
      </rPr>
      <t>5413</t>
    </r>
    <r>
      <rPr>
        <sz val="11"/>
        <color indexed="8"/>
        <rFont val="宋体"/>
        <charset val="134"/>
      </rPr>
      <t>果树灌水器（</t>
    </r>
    <r>
      <rPr>
        <sz val="11"/>
        <color indexed="8"/>
        <rFont val="Times New Roman"/>
        <charset val="134"/>
      </rPr>
      <t>50cm</t>
    </r>
    <r>
      <rPr>
        <sz val="11"/>
        <color indexed="8"/>
        <rFont val="宋体"/>
        <charset val="134"/>
      </rPr>
      <t>毛管）</t>
    </r>
  </si>
  <si>
    <r>
      <rPr>
        <sz val="11"/>
        <rFont val="Times New Roman"/>
        <charset val="134"/>
      </rPr>
      <t>HWPE2517-De25LDPE</t>
    </r>
    <r>
      <rPr>
        <sz val="11"/>
        <rFont val="宋体"/>
        <charset val="134"/>
      </rPr>
      <t>管</t>
    </r>
  </si>
  <si>
    <r>
      <rPr>
        <sz val="11"/>
        <color indexed="8"/>
        <rFont val="宋体"/>
        <charset val="134"/>
      </rPr>
      <t>米</t>
    </r>
  </si>
  <si>
    <r>
      <rPr>
        <sz val="11"/>
        <rFont val="Times New Roman"/>
        <charset val="134"/>
      </rPr>
      <t>HWPE3220-De32LDPE</t>
    </r>
    <r>
      <rPr>
        <sz val="11"/>
        <rFont val="宋体"/>
        <charset val="134"/>
      </rPr>
      <t>管</t>
    </r>
  </si>
  <si>
    <r>
      <rPr>
        <sz val="11"/>
        <rFont val="Times New Roman"/>
        <charset val="134"/>
      </rPr>
      <t>HWPE6339-De63LDPE</t>
    </r>
    <r>
      <rPr>
        <sz val="11"/>
        <rFont val="宋体"/>
        <charset val="134"/>
      </rPr>
      <t>管</t>
    </r>
  </si>
  <si>
    <r>
      <rPr>
        <sz val="11"/>
        <rFont val="Times New Roman"/>
        <charset val="134"/>
      </rPr>
      <t>PE</t>
    </r>
    <r>
      <rPr>
        <sz val="11"/>
        <rFont val="宋体"/>
        <charset val="134"/>
      </rPr>
      <t>管配件</t>
    </r>
  </si>
  <si>
    <r>
      <rPr>
        <sz val="11"/>
        <color indexed="8"/>
        <rFont val="宋体"/>
        <charset val="134"/>
      </rPr>
      <t>批</t>
    </r>
  </si>
  <si>
    <r>
      <rPr>
        <sz val="11"/>
        <rFont val="Times New Roman"/>
        <charset val="134"/>
      </rPr>
      <t>CS310X</t>
    </r>
    <r>
      <rPr>
        <sz val="11"/>
        <rFont val="宋体"/>
        <charset val="134"/>
      </rPr>
      <t>鞍座</t>
    </r>
  </si>
  <si>
    <r>
      <rPr>
        <sz val="11"/>
        <color indexed="8"/>
        <rFont val="宋体"/>
        <charset val="134"/>
      </rPr>
      <t>只</t>
    </r>
  </si>
  <si>
    <r>
      <rPr>
        <sz val="11"/>
        <rFont val="宋体"/>
        <charset val="134"/>
      </rPr>
      <t>旁通阀</t>
    </r>
    <r>
      <rPr>
        <sz val="11"/>
        <rFont val="Times New Roman"/>
        <charset val="134"/>
      </rPr>
      <t>Φ25</t>
    </r>
  </si>
  <si>
    <r>
      <rPr>
        <sz val="11"/>
        <rFont val="宋体"/>
        <charset val="134"/>
      </rPr>
      <t>锁紧式抱箍</t>
    </r>
    <r>
      <rPr>
        <sz val="11"/>
        <rFont val="Times New Roman"/>
        <charset val="134"/>
      </rPr>
      <t>Φ25</t>
    </r>
  </si>
  <si>
    <r>
      <rPr>
        <sz val="11"/>
        <rFont val="Times New Roman"/>
        <charset val="134"/>
      </rPr>
      <t>QV32</t>
    </r>
    <r>
      <rPr>
        <sz val="11"/>
        <rFont val="宋体"/>
        <charset val="134"/>
      </rPr>
      <t>锁扣式球阀</t>
    </r>
  </si>
  <si>
    <r>
      <rPr>
        <sz val="11"/>
        <rFont val="宋体"/>
        <charset val="134"/>
      </rPr>
      <t>输水管网</t>
    </r>
  </si>
  <si>
    <r>
      <rPr>
        <sz val="11"/>
        <rFont val="Times New Roman"/>
        <charset val="134"/>
      </rPr>
      <t>De160*1.0MPaPVC</t>
    </r>
    <r>
      <rPr>
        <sz val="11"/>
        <rFont val="宋体"/>
        <charset val="134"/>
      </rPr>
      <t>管</t>
    </r>
  </si>
  <si>
    <r>
      <rPr>
        <sz val="11"/>
        <color theme="1"/>
        <rFont val="宋体"/>
        <charset val="134"/>
      </rPr>
      <t>米</t>
    </r>
  </si>
  <si>
    <r>
      <rPr>
        <sz val="11"/>
        <rFont val="Times New Roman"/>
        <charset val="134"/>
      </rPr>
      <t>De110*1.0MPaPVC</t>
    </r>
    <r>
      <rPr>
        <sz val="11"/>
        <rFont val="宋体"/>
        <charset val="134"/>
      </rPr>
      <t>管</t>
    </r>
  </si>
  <si>
    <r>
      <rPr>
        <sz val="11"/>
        <rFont val="Times New Roman"/>
        <charset val="134"/>
      </rPr>
      <t>De90*1.0MPaPVC</t>
    </r>
    <r>
      <rPr>
        <sz val="11"/>
        <rFont val="宋体"/>
        <charset val="134"/>
      </rPr>
      <t>管</t>
    </r>
  </si>
  <si>
    <r>
      <rPr>
        <sz val="11"/>
        <rFont val="Times New Roman"/>
        <charset val="134"/>
      </rPr>
      <t>De63*1.0MPaPVC</t>
    </r>
    <r>
      <rPr>
        <sz val="11"/>
        <rFont val="宋体"/>
        <charset val="134"/>
      </rPr>
      <t>管</t>
    </r>
  </si>
  <si>
    <r>
      <rPr>
        <sz val="11"/>
        <rFont val="Times New Roman"/>
        <charset val="134"/>
      </rPr>
      <t>De32*1.6MPaPVC</t>
    </r>
    <r>
      <rPr>
        <sz val="11"/>
        <rFont val="宋体"/>
        <charset val="134"/>
      </rPr>
      <t>管</t>
    </r>
  </si>
  <si>
    <r>
      <rPr>
        <sz val="11"/>
        <rFont val="Times New Roman"/>
        <charset val="134"/>
      </rPr>
      <t>De20*1.6MPaPVC</t>
    </r>
    <r>
      <rPr>
        <sz val="11"/>
        <rFont val="宋体"/>
        <charset val="134"/>
      </rPr>
      <t>管</t>
    </r>
  </si>
  <si>
    <r>
      <rPr>
        <sz val="11"/>
        <color indexed="8"/>
        <rFont val="Times New Roman"/>
        <charset val="134"/>
      </rPr>
      <t>De32PVC</t>
    </r>
    <r>
      <rPr>
        <sz val="11"/>
        <color indexed="8"/>
        <rFont val="宋体"/>
        <charset val="134"/>
      </rPr>
      <t>电工管</t>
    </r>
  </si>
  <si>
    <r>
      <rPr>
        <sz val="11"/>
        <rFont val="Times New Roman"/>
        <charset val="134"/>
      </rPr>
      <t>DN150</t>
    </r>
    <r>
      <rPr>
        <sz val="11"/>
        <rFont val="宋体"/>
        <charset val="134"/>
      </rPr>
      <t>软密封闸阀（含阀门箱）</t>
    </r>
  </si>
  <si>
    <r>
      <rPr>
        <sz val="11"/>
        <rFont val="Times New Roman"/>
        <charset val="134"/>
      </rPr>
      <t>DN100</t>
    </r>
    <r>
      <rPr>
        <sz val="11"/>
        <rFont val="宋体"/>
        <charset val="134"/>
      </rPr>
      <t>软密封闸阀（含阀门箱）</t>
    </r>
  </si>
  <si>
    <r>
      <rPr>
        <sz val="11"/>
        <rFont val="Times New Roman"/>
        <charset val="134"/>
      </rPr>
      <t>5881-1"</t>
    </r>
    <r>
      <rPr>
        <sz val="11"/>
        <rFont val="宋体"/>
        <charset val="134"/>
      </rPr>
      <t>进排气阀</t>
    </r>
  </si>
  <si>
    <r>
      <rPr>
        <sz val="11"/>
        <rFont val="宋体"/>
        <charset val="134"/>
      </rPr>
      <t>把</t>
    </r>
  </si>
  <si>
    <r>
      <rPr>
        <sz val="11"/>
        <rFont val="Times New Roman"/>
        <charset val="134"/>
      </rPr>
      <t>QV63</t>
    </r>
    <r>
      <rPr>
        <sz val="11"/>
        <rFont val="宋体"/>
        <charset val="134"/>
      </rPr>
      <t>锁扣式球阀</t>
    </r>
  </si>
  <si>
    <r>
      <rPr>
        <sz val="11"/>
        <rFont val="Times New Roman"/>
        <charset val="134"/>
      </rPr>
      <t>PVC</t>
    </r>
    <r>
      <rPr>
        <sz val="11"/>
        <rFont val="宋体"/>
        <charset val="134"/>
      </rPr>
      <t>胶水（</t>
    </r>
    <r>
      <rPr>
        <sz val="11"/>
        <rFont val="Times New Roman"/>
        <charset val="134"/>
      </rPr>
      <t>770ml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</si>
  <si>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桶</t>
    </r>
  </si>
  <si>
    <r>
      <rPr>
        <sz val="11"/>
        <rFont val="Times New Roman"/>
        <charset val="134"/>
      </rPr>
      <t>DN200</t>
    </r>
    <r>
      <rPr>
        <sz val="11"/>
        <rFont val="宋体"/>
        <charset val="134"/>
      </rPr>
      <t>过路套管</t>
    </r>
  </si>
  <si>
    <r>
      <rPr>
        <sz val="11"/>
        <rFont val="宋体"/>
        <charset val="134"/>
      </rPr>
      <t>辅材</t>
    </r>
  </si>
  <si>
    <r>
      <rPr>
        <sz val="11"/>
        <rFont val="宋体"/>
        <charset val="134"/>
      </rPr>
      <t>批</t>
    </r>
  </si>
  <si>
    <r>
      <rPr>
        <sz val="11"/>
        <rFont val="宋体"/>
        <charset val="134"/>
      </rPr>
      <t>阀门控制系统</t>
    </r>
  </si>
  <si>
    <r>
      <rPr>
        <sz val="11"/>
        <rFont val="宋体"/>
        <charset val="134"/>
      </rPr>
      <t>电磁阀本地控制终端</t>
    </r>
  </si>
  <si>
    <r>
      <rPr>
        <sz val="11"/>
        <rFont val="Times New Roman"/>
        <charset val="134"/>
      </rPr>
      <t>De110*4"</t>
    </r>
    <r>
      <rPr>
        <sz val="11"/>
        <rFont val="宋体"/>
        <charset val="134"/>
      </rPr>
      <t>调压电磁阀（含阀门箱）</t>
    </r>
  </si>
  <si>
    <r>
      <rPr>
        <sz val="11"/>
        <rFont val="Times New Roman"/>
        <charset val="134"/>
      </rPr>
      <t>De90*3"</t>
    </r>
    <r>
      <rPr>
        <sz val="11"/>
        <rFont val="宋体"/>
        <charset val="134"/>
      </rPr>
      <t>调压电磁阀（含阀门箱）</t>
    </r>
  </si>
  <si>
    <r>
      <rPr>
        <sz val="11"/>
        <rFont val="Times New Roman"/>
        <charset val="134"/>
      </rPr>
      <t>DN80</t>
    </r>
    <r>
      <rPr>
        <sz val="11"/>
        <rFont val="宋体"/>
        <charset val="134"/>
      </rPr>
      <t>软密封闸阀（含阀门箱）</t>
    </r>
  </si>
  <si>
    <r>
      <rPr>
        <sz val="11"/>
        <rFont val="Times New Roman"/>
        <charset val="134"/>
      </rPr>
      <t>NTT-1</t>
    </r>
    <r>
      <rPr>
        <sz val="11"/>
        <rFont val="宋体"/>
        <charset val="134"/>
      </rPr>
      <t>解码器</t>
    </r>
  </si>
  <si>
    <r>
      <rPr>
        <sz val="11"/>
        <rFont val="宋体"/>
        <charset val="134"/>
      </rPr>
      <t>总线防雷模块</t>
    </r>
  </si>
  <si>
    <r>
      <rPr>
        <sz val="11"/>
        <rFont val="宋体"/>
        <charset val="134"/>
      </rPr>
      <t>防雷接地</t>
    </r>
  </si>
  <si>
    <r>
      <rPr>
        <sz val="11"/>
        <rFont val="宋体"/>
        <charset val="134"/>
      </rPr>
      <t>解码专用线</t>
    </r>
  </si>
  <si>
    <r>
      <rPr>
        <sz val="11"/>
        <rFont val="Times New Roman"/>
        <charset val="134"/>
      </rPr>
      <t>1mm2BVR</t>
    </r>
    <r>
      <rPr>
        <sz val="11"/>
        <rFont val="宋体"/>
        <charset val="134"/>
      </rPr>
      <t>线</t>
    </r>
  </si>
  <si>
    <r>
      <rPr>
        <sz val="11"/>
        <rFont val="宋体"/>
        <charset val="134"/>
      </rPr>
      <t>防水接头</t>
    </r>
  </si>
  <si>
    <r>
      <rPr>
        <sz val="11"/>
        <rFont val="宋体"/>
        <charset val="134"/>
      </rPr>
      <t>电气系统</t>
    </r>
  </si>
  <si>
    <r>
      <rPr>
        <sz val="11"/>
        <color rgb="FF000000"/>
        <rFont val="宋体"/>
        <charset val="134"/>
      </rPr>
      <t>计量柜，电力公司配套供货</t>
    </r>
  </si>
  <si>
    <r>
      <rPr>
        <sz val="11"/>
        <color rgb="FF000000"/>
        <rFont val="宋体"/>
        <charset val="134"/>
      </rPr>
      <t>台</t>
    </r>
  </si>
  <si>
    <r>
      <rPr>
        <sz val="11"/>
        <color rgb="FF000000"/>
        <rFont val="Times New Roman"/>
        <charset val="134"/>
      </rPr>
      <t>0.4KV</t>
    </r>
    <r>
      <rPr>
        <sz val="11"/>
        <color indexed="8"/>
        <rFont val="宋体"/>
        <charset val="134"/>
      </rPr>
      <t>进线柜，固定式</t>
    </r>
  </si>
  <si>
    <r>
      <rPr>
        <sz val="11"/>
        <color rgb="FF000000"/>
        <rFont val="Times New Roman"/>
        <charset val="134"/>
      </rPr>
      <t>0.4KV</t>
    </r>
    <r>
      <rPr>
        <sz val="11"/>
        <color indexed="8"/>
        <rFont val="宋体"/>
        <charset val="134"/>
      </rPr>
      <t>馈线柜，固定式，配补偿装置</t>
    </r>
    <r>
      <rPr>
        <sz val="11"/>
        <color indexed="8"/>
        <rFont val="Times New Roman"/>
        <charset val="134"/>
      </rPr>
      <t>10kvar</t>
    </r>
  </si>
  <si>
    <r>
      <rPr>
        <sz val="11"/>
        <color rgb="FF000000"/>
        <rFont val="宋体"/>
        <charset val="134"/>
      </rPr>
      <t>照明配电箱，</t>
    </r>
    <r>
      <rPr>
        <sz val="11"/>
        <color rgb="FF000000"/>
        <rFont val="Times New Roman"/>
        <charset val="134"/>
      </rPr>
      <t>PZ30</t>
    </r>
    <r>
      <rPr>
        <sz val="11"/>
        <color rgb="FF000000"/>
        <rFont val="宋体"/>
        <charset val="134"/>
      </rPr>
      <t>，内装微型断路器</t>
    </r>
  </si>
  <si>
    <r>
      <rPr>
        <sz val="11"/>
        <color rgb="FF000000"/>
        <rFont val="宋体"/>
        <charset val="134"/>
      </rPr>
      <t>只</t>
    </r>
  </si>
  <si>
    <r>
      <rPr>
        <sz val="11"/>
        <color rgb="FF000000"/>
        <rFont val="宋体"/>
        <charset val="134"/>
      </rPr>
      <t>阀门配电箱，</t>
    </r>
    <r>
      <rPr>
        <sz val="11"/>
        <color rgb="FF000000"/>
        <rFont val="Times New Roman"/>
        <charset val="134"/>
      </rPr>
      <t>PZ30</t>
    </r>
    <r>
      <rPr>
        <sz val="11"/>
        <color rgb="FF000000"/>
        <rFont val="宋体"/>
        <charset val="134"/>
      </rPr>
      <t>，内装微型断路器</t>
    </r>
  </si>
  <si>
    <r>
      <rPr>
        <sz val="11"/>
        <color rgb="FF000000"/>
        <rFont val="宋体"/>
        <charset val="134"/>
      </rPr>
      <t>检修配电箱，</t>
    </r>
    <r>
      <rPr>
        <sz val="11"/>
        <color rgb="FF000000"/>
        <rFont val="Times New Roman"/>
        <charset val="134"/>
      </rPr>
      <t>PZ30</t>
    </r>
    <r>
      <rPr>
        <sz val="11"/>
        <color rgb="FF000000"/>
        <rFont val="宋体"/>
        <charset val="134"/>
      </rPr>
      <t>，内装塑壳断路器</t>
    </r>
  </si>
  <si>
    <r>
      <rPr>
        <sz val="11"/>
        <color rgb="FF000000"/>
        <rFont val="宋体"/>
        <charset val="134"/>
      </rPr>
      <t>动力电缆，</t>
    </r>
    <r>
      <rPr>
        <sz val="11"/>
        <color rgb="FF000000"/>
        <rFont val="Times New Roman"/>
        <charset val="134"/>
      </rPr>
      <t>YJV-1-4×25+PE16</t>
    </r>
  </si>
  <si>
    <r>
      <rPr>
        <sz val="11"/>
        <color rgb="FF000000"/>
        <rFont val="宋体"/>
        <charset val="134"/>
      </rPr>
      <t>米</t>
    </r>
  </si>
  <si>
    <r>
      <rPr>
        <sz val="11"/>
        <color rgb="FF000000"/>
        <rFont val="宋体"/>
        <charset val="134"/>
      </rPr>
      <t>动力电缆，</t>
    </r>
    <r>
      <rPr>
        <sz val="11"/>
        <color rgb="FF000000"/>
        <rFont val="Times New Roman"/>
        <charset val="134"/>
      </rPr>
      <t>YJV-1-4×16+PE16</t>
    </r>
  </si>
  <si>
    <r>
      <rPr>
        <sz val="11"/>
        <color rgb="FF000000"/>
        <rFont val="宋体"/>
        <charset val="134"/>
      </rPr>
      <t>动力电缆，</t>
    </r>
    <r>
      <rPr>
        <sz val="11"/>
        <color rgb="FF000000"/>
        <rFont val="Times New Roman"/>
        <charset val="134"/>
      </rPr>
      <t>YJV-1-4×6+PE6</t>
    </r>
  </si>
  <si>
    <r>
      <rPr>
        <sz val="11"/>
        <color rgb="FF000000"/>
        <rFont val="宋体"/>
        <charset val="134"/>
      </rPr>
      <t>钢材</t>
    </r>
  </si>
  <si>
    <r>
      <rPr>
        <sz val="11"/>
        <color rgb="FF000000"/>
        <rFont val="宋体"/>
        <charset val="134"/>
      </rPr>
      <t>吨</t>
    </r>
  </si>
  <si>
    <r>
      <rPr>
        <sz val="11"/>
        <color rgb="FF000000"/>
        <rFont val="宋体"/>
        <charset val="134"/>
      </rPr>
      <t>照明设备，</t>
    </r>
    <r>
      <rPr>
        <sz val="11"/>
        <color rgb="FF000000"/>
        <rFont val="Times New Roman"/>
        <charset val="134"/>
      </rPr>
      <t>LED</t>
    </r>
    <r>
      <rPr>
        <sz val="11"/>
        <color rgb="FF000000"/>
        <rFont val="宋体"/>
        <charset val="134"/>
      </rPr>
      <t>灯</t>
    </r>
    <r>
      <rPr>
        <sz val="11"/>
        <color rgb="FF000000"/>
        <rFont val="Times New Roman"/>
        <charset val="134"/>
      </rPr>
      <t>10</t>
    </r>
    <r>
      <rPr>
        <sz val="11"/>
        <color rgb="FF000000"/>
        <rFont val="宋体"/>
        <charset val="134"/>
      </rPr>
      <t>套，户外投光灯</t>
    </r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套，插座</t>
    </r>
    <r>
      <rPr>
        <sz val="11"/>
        <color rgb="FF000000"/>
        <rFont val="Times New Roman"/>
        <charset val="134"/>
      </rPr>
      <t>5</t>
    </r>
    <r>
      <rPr>
        <sz val="11"/>
        <color rgb="FF000000"/>
        <rFont val="宋体"/>
        <charset val="134"/>
      </rPr>
      <t>只，电线</t>
    </r>
    <r>
      <rPr>
        <sz val="11"/>
        <color rgb="FF000000"/>
        <rFont val="Times New Roman"/>
        <charset val="134"/>
      </rPr>
      <t>BV-3×2.5</t>
    </r>
    <r>
      <rPr>
        <sz val="11"/>
        <color rgb="FF000000"/>
        <rFont val="宋体"/>
        <charset val="134"/>
      </rPr>
      <t>型</t>
    </r>
    <r>
      <rPr>
        <sz val="11"/>
        <color rgb="FF000000"/>
        <rFont val="Times New Roman"/>
        <charset val="134"/>
      </rPr>
      <t>0.5km</t>
    </r>
  </si>
  <si>
    <r>
      <rPr>
        <sz val="11"/>
        <color rgb="FF000000"/>
        <rFont val="宋体"/>
        <charset val="134"/>
      </rPr>
      <t>项</t>
    </r>
  </si>
  <si>
    <r>
      <rPr>
        <sz val="11"/>
        <color rgb="FF000000"/>
        <rFont val="宋体"/>
        <charset val="134"/>
      </rPr>
      <t>水泵</t>
    </r>
    <r>
      <rPr>
        <sz val="11"/>
        <color rgb="FF000000"/>
        <rFont val="Times New Roman"/>
        <charset val="134"/>
      </rPr>
      <t>LCU</t>
    </r>
    <r>
      <rPr>
        <sz val="11"/>
        <color rgb="FF000000"/>
        <rFont val="宋体"/>
        <charset val="134"/>
      </rPr>
      <t>控制柜，</t>
    </r>
    <r>
      <rPr>
        <sz val="11"/>
        <color rgb="FF000000"/>
        <rFont val="Times New Roman"/>
        <charset val="134"/>
      </rPr>
      <t>SIMATIC S7 PLC</t>
    </r>
    <r>
      <rPr>
        <sz val="11"/>
        <color rgb="FF000000"/>
        <rFont val="宋体"/>
        <charset val="134"/>
      </rPr>
      <t>控制器点数</t>
    </r>
    <r>
      <rPr>
        <sz val="11"/>
        <color rgb="FF000000"/>
        <rFont val="Times New Roman"/>
        <charset val="134"/>
      </rPr>
      <t>(PT100</t>
    </r>
    <r>
      <rPr>
        <sz val="11"/>
        <color rgb="FF000000"/>
        <rFont val="宋体"/>
        <charset val="134"/>
      </rPr>
      <t>：</t>
    </r>
    <r>
      <rPr>
        <sz val="11"/>
        <color rgb="FF000000"/>
        <rFont val="Times New Roman"/>
        <charset val="134"/>
      </rPr>
      <t>AI8</t>
    </r>
    <r>
      <rPr>
        <sz val="11"/>
        <color rgb="FF000000"/>
        <rFont val="宋体"/>
        <charset val="134"/>
      </rPr>
      <t>，</t>
    </r>
    <r>
      <rPr>
        <sz val="11"/>
        <color rgb="FF000000"/>
        <rFont val="Times New Roman"/>
        <charset val="134"/>
      </rPr>
      <t>DI100,D040</t>
    </r>
    <r>
      <rPr>
        <sz val="11"/>
        <color rgb="FF000000"/>
        <rFont val="宋体"/>
        <charset val="134"/>
      </rPr>
      <t>，</t>
    </r>
    <r>
      <rPr>
        <sz val="11"/>
        <color rgb="FF000000"/>
        <rFont val="Times New Roman"/>
        <charset val="134"/>
      </rPr>
      <t>CPU</t>
    </r>
    <r>
      <rPr>
        <sz val="11"/>
        <color rgb="FF000000"/>
        <rFont val="宋体"/>
        <charset val="134"/>
      </rPr>
      <t>，</t>
    </r>
    <r>
      <rPr>
        <sz val="11"/>
        <color rgb="FF000000"/>
        <rFont val="Times New Roman"/>
        <charset val="134"/>
      </rPr>
      <t>MODBUS</t>
    </r>
    <r>
      <rPr>
        <sz val="11"/>
        <color rgb="FF000000"/>
        <rFont val="宋体"/>
        <charset val="134"/>
      </rPr>
      <t>模块</t>
    </r>
    <r>
      <rPr>
        <sz val="11"/>
        <color rgb="FF000000"/>
        <rFont val="Times New Roman"/>
        <charset val="134"/>
      </rPr>
      <t>xl</t>
    </r>
    <r>
      <rPr>
        <sz val="11"/>
        <color rgb="FF000000"/>
        <rFont val="宋体"/>
        <charset val="134"/>
      </rPr>
      <t>，以太网模块</t>
    </r>
    <r>
      <rPr>
        <sz val="11"/>
        <color rgb="FF000000"/>
        <rFont val="Times New Roman"/>
        <charset val="134"/>
      </rPr>
      <t>xl</t>
    </r>
    <r>
      <rPr>
        <sz val="11"/>
        <color rgb="FF000000"/>
        <rFont val="宋体"/>
        <charset val="134"/>
      </rPr>
      <t>，电源模块</t>
    </r>
    <r>
      <rPr>
        <sz val="11"/>
        <color rgb="FF000000"/>
        <rFont val="Times New Roman"/>
        <charset val="134"/>
      </rPr>
      <t>×2)</t>
    </r>
    <r>
      <rPr>
        <sz val="11"/>
        <color rgb="FF000000"/>
        <rFont val="宋体"/>
        <charset val="134"/>
      </rPr>
      <t>，工业以太网交换机，</t>
    </r>
    <r>
      <rPr>
        <sz val="11"/>
        <color rgb="FF000000"/>
        <rFont val="Times New Roman"/>
        <charset val="134"/>
      </rPr>
      <t>DC24V</t>
    </r>
    <r>
      <rPr>
        <sz val="11"/>
        <color rgb="FF000000"/>
        <rFont val="宋体"/>
        <charset val="134"/>
      </rPr>
      <t>开关电压，防雷保护装置，端子排，温控器，电加热器等；含阀门电气控制设备</t>
    </r>
  </si>
  <si>
    <r>
      <rPr>
        <sz val="11"/>
        <color rgb="FF000000"/>
        <rFont val="宋体"/>
        <charset val="134"/>
      </rPr>
      <t>套</t>
    </r>
  </si>
  <si>
    <r>
      <rPr>
        <sz val="11"/>
        <color rgb="FF000000"/>
        <rFont val="宋体"/>
        <charset val="134"/>
      </rPr>
      <t>超声波水位仪</t>
    </r>
  </si>
  <si>
    <r>
      <rPr>
        <sz val="11"/>
        <color rgb="FF000000"/>
        <rFont val="宋体"/>
        <charset val="134"/>
      </rPr>
      <t>流量计</t>
    </r>
  </si>
  <si>
    <r>
      <rPr>
        <sz val="11"/>
        <color rgb="FF000000"/>
        <rFont val="宋体"/>
        <charset val="134"/>
      </rPr>
      <t>辅材辅料</t>
    </r>
  </si>
  <si>
    <r>
      <rPr>
        <sz val="11"/>
        <rFont val="宋体"/>
        <charset val="134"/>
      </rPr>
      <t>排水工程</t>
    </r>
  </si>
  <si>
    <r>
      <rPr>
        <sz val="11"/>
        <rFont val="宋体"/>
        <charset val="134"/>
      </rPr>
      <t>生态排水明沟</t>
    </r>
  </si>
  <si>
    <t>m</t>
  </si>
  <si>
    <r>
      <rPr>
        <sz val="11"/>
        <rFont val="宋体"/>
        <charset val="134"/>
      </rPr>
      <t>排水腰沟</t>
    </r>
  </si>
  <si>
    <r>
      <rPr>
        <sz val="11"/>
        <rFont val="宋体"/>
        <charset val="134"/>
      </rPr>
      <t>排水管</t>
    </r>
  </si>
  <si>
    <r>
      <rPr>
        <sz val="11"/>
        <rFont val="宋体"/>
        <charset val="134"/>
      </rPr>
      <t>渠系建筑物</t>
    </r>
  </si>
  <si>
    <r>
      <rPr>
        <sz val="11"/>
        <rFont val="宋体"/>
        <charset val="134"/>
      </rPr>
      <t>排水井（含水泵）</t>
    </r>
  </si>
  <si>
    <t>过路涵</t>
  </si>
  <si>
    <r>
      <rPr>
        <sz val="11"/>
        <rFont val="宋体"/>
        <charset val="134"/>
      </rPr>
      <t>下田坡道</t>
    </r>
  </si>
  <si>
    <r>
      <rPr>
        <sz val="11"/>
        <rFont val="宋体"/>
        <charset val="134"/>
      </rPr>
      <t>（四）</t>
    </r>
  </si>
  <si>
    <r>
      <rPr>
        <sz val="11"/>
        <rFont val="宋体"/>
        <charset val="134"/>
      </rPr>
      <t>田间道路工程</t>
    </r>
  </si>
  <si>
    <r>
      <rPr>
        <sz val="11"/>
        <rFont val="Times New Roman"/>
        <charset val="134"/>
      </rPr>
      <t>3m</t>
    </r>
    <r>
      <rPr>
        <sz val="11"/>
        <rFont val="宋体"/>
        <charset val="134"/>
      </rPr>
      <t>宽水泥路</t>
    </r>
  </si>
  <si>
    <r>
      <rPr>
        <sz val="11"/>
        <rFont val="Times New Roman"/>
        <charset val="134"/>
      </rPr>
      <t>m</t>
    </r>
    <r>
      <rPr>
        <vertAlign val="superscript"/>
        <sz val="11"/>
        <rFont val="Times New Roman"/>
        <charset val="134"/>
      </rPr>
      <t>2</t>
    </r>
  </si>
  <si>
    <r>
      <rPr>
        <sz val="11"/>
        <rFont val="Times New Roman"/>
        <charset val="134"/>
      </rPr>
      <t>3m</t>
    </r>
    <r>
      <rPr>
        <sz val="11"/>
        <rFont val="宋体"/>
        <charset val="134"/>
      </rPr>
      <t>宽砂石操作道</t>
    </r>
  </si>
  <si>
    <r>
      <rPr>
        <sz val="11"/>
        <rFont val="宋体"/>
        <charset val="134"/>
      </rPr>
      <t>（五）</t>
    </r>
  </si>
  <si>
    <r>
      <rPr>
        <sz val="11"/>
        <rFont val="宋体"/>
        <charset val="134"/>
      </rPr>
      <t>农田输配电工程</t>
    </r>
  </si>
  <si>
    <r>
      <rPr>
        <sz val="11"/>
        <rFont val="宋体"/>
        <charset val="134"/>
      </rPr>
      <t>农田线路</t>
    </r>
  </si>
  <si>
    <r>
      <rPr>
        <sz val="11"/>
        <rFont val="宋体"/>
        <charset val="134"/>
      </rPr>
      <t>（六）</t>
    </r>
  </si>
  <si>
    <r>
      <rPr>
        <sz val="11"/>
        <rFont val="宋体"/>
        <charset val="134"/>
      </rPr>
      <t>其他工程</t>
    </r>
  </si>
  <si>
    <t>仓库</t>
  </si>
  <si>
    <t>二</t>
  </si>
  <si>
    <t>工程建设其他费用</t>
  </si>
  <si>
    <r>
      <rPr>
        <sz val="11"/>
        <color theme="1"/>
        <rFont val="微软雅黑"/>
        <charset val="134"/>
      </rPr>
      <t>项目</t>
    </r>
    <r>
      <rPr>
        <sz val="11"/>
        <color theme="1"/>
        <rFont val="宋体"/>
        <charset val="134"/>
      </rPr>
      <t>管理费</t>
    </r>
  </si>
  <si>
    <r>
      <rPr>
        <sz val="11"/>
        <color theme="1"/>
        <rFont val="宋体"/>
        <charset val="134"/>
      </rPr>
      <t>施工监理费</t>
    </r>
  </si>
  <si>
    <r>
      <rPr>
        <sz val="11"/>
        <color theme="1"/>
        <rFont val="宋体"/>
        <charset val="134"/>
      </rPr>
      <t>招标代理服务费</t>
    </r>
  </si>
  <si>
    <r>
      <rPr>
        <sz val="11"/>
        <color theme="1"/>
        <rFont val="宋体"/>
        <charset val="134"/>
      </rPr>
      <t>清单编制费</t>
    </r>
  </si>
  <si>
    <r>
      <rPr>
        <sz val="11"/>
        <color theme="1"/>
        <rFont val="宋体"/>
        <charset val="134"/>
      </rPr>
      <t>勘察设计费</t>
    </r>
  </si>
  <si>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</si>
  <si>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宋体"/>
        <charset val="134"/>
      </rPr>
      <t>勘察费</t>
    </r>
  </si>
  <si>
    <t>（2）</t>
  </si>
  <si>
    <r>
      <rPr>
        <sz val="11"/>
        <color theme="1"/>
        <rFont val="宋体"/>
        <charset val="134"/>
      </rPr>
      <t>设计费</t>
    </r>
  </si>
  <si>
    <t>三</t>
  </si>
  <si>
    <r>
      <rPr>
        <b/>
        <sz val="11"/>
        <color theme="1"/>
        <rFont val="宋体"/>
        <charset val="134"/>
      </rPr>
      <t>总投资</t>
    </r>
  </si>
  <si>
    <t>亩</t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</si>
</sst>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0"/>
    <numFmt numFmtId="177" formatCode="0.00_ "/>
    <numFmt numFmtId="178" formatCode="0_);\(0\)"/>
    <numFmt numFmtId="179" formatCode="0_ "/>
    <numFmt numFmtId="180" formatCode="0_);[Red]\(0\)"/>
  </numFmts>
  <fonts count="4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1"/>
      <color theme="1"/>
      <name val="宋体"/>
      <charset val="134"/>
    </font>
    <font>
      <b/>
      <sz val="11"/>
      <color theme="1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1"/>
      <name val="宋体"/>
      <charset val="134"/>
    </font>
    <font>
      <sz val="11"/>
      <color indexed="8"/>
      <name val="Times New Roman"/>
      <charset val="134"/>
    </font>
    <font>
      <sz val="11"/>
      <color rgb="FF000000"/>
      <name val="Times New Roman"/>
      <charset val="134"/>
    </font>
    <font>
      <b/>
      <sz val="11"/>
      <name val="微软雅黑"/>
      <charset val="134"/>
    </font>
    <font>
      <b/>
      <sz val="11"/>
      <name val="宋体"/>
      <charset val="134"/>
    </font>
    <font>
      <b/>
      <sz val="11"/>
      <name val="Times New Roman"/>
      <charset val="134"/>
    </font>
    <font>
      <sz val="11"/>
      <color theme="1"/>
      <name val="宋体"/>
      <charset val="134"/>
    </font>
    <font>
      <b/>
      <sz val="11"/>
      <color theme="1"/>
      <name val="微软雅黑"/>
      <charset val="134"/>
    </font>
    <font>
      <b/>
      <sz val="11"/>
      <color theme="1"/>
      <name val="宋体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宋体"/>
      <charset val="134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Times New Roman"/>
      <charset val="134"/>
    </font>
    <font>
      <sz val="11"/>
      <color rgb="FF000000"/>
      <name val="宋体"/>
      <charset val="134"/>
    </font>
    <font>
      <vertAlign val="superscript"/>
      <sz val="11"/>
      <name val="Times New Roman"/>
      <charset val="134"/>
    </font>
    <font>
      <sz val="11"/>
      <color theme="1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7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7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30" fillId="0" borderId="0">
      <alignment vertical="center"/>
    </xf>
    <xf numFmtId="9" fontId="22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9" fontId="22" fillId="0" borderId="0" applyFont="0" applyFill="0" applyBorder="0" applyAlignment="0" applyProtection="0"/>
    <xf numFmtId="0" fontId="32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3" fillId="19" borderId="10" applyNumberFormat="0" applyAlignment="0" applyProtection="0">
      <alignment vertical="center"/>
    </xf>
    <xf numFmtId="0" fontId="38" fillId="19" borderId="7" applyNumberFormat="0" applyAlignment="0" applyProtection="0">
      <alignment vertical="center"/>
    </xf>
    <xf numFmtId="0" fontId="25" fillId="11" borderId="5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0" borderId="0"/>
    <xf numFmtId="0" fontId="20" fillId="2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0" borderId="0"/>
    <xf numFmtId="0" fontId="20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30" fillId="0" borderId="0">
      <alignment vertical="center"/>
    </xf>
    <xf numFmtId="0" fontId="28" fillId="0" borderId="0" applyProtection="0"/>
    <xf numFmtId="0" fontId="20" fillId="30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0" borderId="0"/>
    <xf numFmtId="0" fontId="37" fillId="0" borderId="0"/>
    <xf numFmtId="9" fontId="0" fillId="0" borderId="0" applyFont="0" applyFill="0" applyBorder="0" applyAlignment="0" applyProtection="0">
      <alignment vertical="center"/>
    </xf>
    <xf numFmtId="0" fontId="30" fillId="0" borderId="0">
      <alignment vertical="center"/>
    </xf>
    <xf numFmtId="0" fontId="28" fillId="0" borderId="0"/>
    <xf numFmtId="0" fontId="22" fillId="0" borderId="0"/>
    <xf numFmtId="0" fontId="30" fillId="0" borderId="0">
      <alignment vertical="center"/>
    </xf>
    <xf numFmtId="0" fontId="22" fillId="0" borderId="0">
      <alignment vertical="center"/>
    </xf>
    <xf numFmtId="0" fontId="22" fillId="0" borderId="0"/>
    <xf numFmtId="0" fontId="0" fillId="0" borderId="0"/>
    <xf numFmtId="0" fontId="22" fillId="0" borderId="0"/>
    <xf numFmtId="0" fontId="22" fillId="0" borderId="0">
      <alignment vertical="center"/>
    </xf>
    <xf numFmtId="0" fontId="22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0" fillId="0" borderId="0"/>
  </cellStyleXfs>
  <cellXfs count="5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177" fontId="4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177" fontId="6" fillId="0" borderId="2" xfId="0" applyNumberFormat="1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78" fontId="5" fillId="0" borderId="2" xfId="0" applyNumberFormat="1" applyFont="1" applyBorder="1" applyAlignment="1">
      <alignment horizontal="center" vertical="center"/>
    </xf>
    <xf numFmtId="0" fontId="5" fillId="0" borderId="2" xfId="73" applyNumberFormat="1" applyFont="1" applyFill="1" applyBorder="1" applyAlignment="1">
      <alignment horizontal="left" vertical="center" wrapText="1"/>
    </xf>
    <xf numFmtId="0" fontId="5" fillId="0" borderId="2" xfId="73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8" fillId="0" borderId="2" xfId="73" applyNumberFormat="1" applyFont="1" applyFill="1" applyBorder="1" applyAlignment="1">
      <alignment horizontal="left" vertical="center" wrapText="1"/>
    </xf>
    <xf numFmtId="0" fontId="8" fillId="0" borderId="2" xfId="73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1" xfId="73" applyNumberFormat="1" applyFont="1" applyFill="1" applyBorder="1" applyAlignment="1">
      <alignment horizontal="left" vertical="center" wrapText="1"/>
    </xf>
    <xf numFmtId="0" fontId="5" fillId="0" borderId="1" xfId="73" applyNumberFormat="1" applyFont="1" applyFill="1" applyBorder="1" applyAlignment="1">
      <alignment horizontal="center" vertical="center"/>
    </xf>
    <xf numFmtId="179" fontId="8" fillId="0" borderId="2" xfId="73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73" applyNumberFormat="1" applyFont="1" applyFill="1" applyBorder="1" applyAlignment="1">
      <alignment horizontal="center" vertical="center" wrapText="1"/>
    </xf>
    <xf numFmtId="0" fontId="6" fillId="0" borderId="2" xfId="73" applyFont="1" applyBorder="1" applyAlignment="1">
      <alignment horizontal="center" vertical="center" wrapText="1"/>
    </xf>
    <xf numFmtId="179" fontId="5" fillId="0" borderId="2" xfId="73" applyNumberFormat="1" applyFont="1" applyFill="1" applyBorder="1" applyAlignment="1">
      <alignment horizontal="center" vertical="center" wrapText="1"/>
    </xf>
    <xf numFmtId="179" fontId="8" fillId="2" borderId="2" xfId="73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8" fillId="2" borderId="2" xfId="73" applyNumberFormat="1" applyFont="1" applyFill="1" applyBorder="1" applyAlignment="1">
      <alignment horizontal="center" vertical="center" wrapText="1"/>
    </xf>
    <xf numFmtId="180" fontId="8" fillId="0" borderId="2" xfId="73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center" vertical="center" wrapText="1"/>
    </xf>
    <xf numFmtId="179" fontId="5" fillId="0" borderId="2" xfId="0" applyNumberFormat="1" applyFont="1" applyBorder="1" applyAlignment="1">
      <alignment horizontal="center" vertical="center"/>
    </xf>
    <xf numFmtId="177" fontId="8" fillId="0" borderId="2" xfId="73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178" fontId="10" fillId="0" borderId="2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2" fontId="12" fillId="0" borderId="2" xfId="0" applyNumberFormat="1" applyFont="1" applyBorder="1" applyAlignment="1">
      <alignment horizontal="center" vertical="center"/>
    </xf>
    <xf numFmtId="176" fontId="12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177" fontId="0" fillId="0" borderId="0" xfId="0" applyNumberFormat="1">
      <alignment vertical="center"/>
    </xf>
  </cellXfs>
  <cellStyles count="7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百分比 2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12" xfId="20"/>
    <cellStyle name="解释性文本" xfId="21" builtinId="53"/>
    <cellStyle name="百分比 2 2" xfId="22"/>
    <cellStyle name="标题 1" xfId="23" builtinId="16"/>
    <cellStyle name="百分比 4" xfId="24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常规 2 2 2" xfId="40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0,0_x000d_&#10;NA_x000d_&#10; 2" xfId="47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10" xfId="55"/>
    <cellStyle name="常规 2 3" xfId="56"/>
    <cellStyle name="40% - 强调文字颜色 6" xfId="57" builtinId="51"/>
    <cellStyle name="60% - 强调文字颜色 6" xfId="58" builtinId="52"/>
    <cellStyle name="0,0_x000d_&#10;NA_x000d_&#10;" xfId="59"/>
    <cellStyle name="Normal" xfId="60"/>
    <cellStyle name="百分比 3" xfId="61"/>
    <cellStyle name="常规 11" xfId="62"/>
    <cellStyle name="常规 15" xfId="63"/>
    <cellStyle name="常规 2" xfId="64"/>
    <cellStyle name="常规 3" xfId="65"/>
    <cellStyle name="常规 3 2" xfId="66"/>
    <cellStyle name="常规 3 4 6" xfId="67"/>
    <cellStyle name="常规 4" xfId="68"/>
    <cellStyle name="常规 5" xfId="69"/>
    <cellStyle name="常规 6 2 6" xfId="70"/>
    <cellStyle name="常规 6 5 6" xfId="71"/>
    <cellStyle name="常规 9" xfId="72"/>
    <cellStyle name="常规_Sheet1_1" xfId="73"/>
    <cellStyle name="样式 1" xfId="7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34"/>
  <sheetViews>
    <sheetView tabSelected="1" workbookViewId="0">
      <selection activeCell="C125" sqref="C125"/>
    </sheetView>
  </sheetViews>
  <sheetFormatPr defaultColWidth="9" defaultRowHeight="20.1" customHeight="1" outlineLevelCol="5"/>
  <cols>
    <col min="2" max="2" width="29.875" customWidth="1"/>
    <col min="4" max="6" width="13.625" customWidth="1"/>
  </cols>
  <sheetData>
    <row r="1" customHeight="1" spans="1:1">
      <c r="A1" t="s">
        <v>0</v>
      </c>
    </row>
    <row r="2" customHeight="1" spans="1:6">
      <c r="A2" s="2" t="s">
        <v>1</v>
      </c>
      <c r="B2" s="2"/>
      <c r="C2" s="2"/>
      <c r="D2" s="2"/>
      <c r="E2" s="2"/>
      <c r="F2" s="2"/>
    </row>
    <row r="3" ht="33" customHeight="1" spans="1:6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5" t="s">
        <v>7</v>
      </c>
    </row>
    <row r="4" customHeight="1" spans="1:6">
      <c r="A4" s="6" t="s">
        <v>8</v>
      </c>
      <c r="B4" s="7" t="s">
        <v>9</v>
      </c>
      <c r="C4" s="6"/>
      <c r="D4" s="6"/>
      <c r="E4" s="6"/>
      <c r="F4" s="8">
        <v>1355.29</v>
      </c>
    </row>
    <row r="5" customHeight="1" spans="1:6">
      <c r="A5" s="9" t="s">
        <v>10</v>
      </c>
      <c r="B5" s="10" t="s">
        <v>11</v>
      </c>
      <c r="C5" s="11"/>
      <c r="D5" s="11"/>
      <c r="E5" s="11"/>
      <c r="F5" s="12">
        <f>F6</f>
        <v>34.785</v>
      </c>
    </row>
    <row r="6" customHeight="1" spans="1:6">
      <c r="A6" s="9">
        <v>1</v>
      </c>
      <c r="B6" s="10" t="s">
        <v>12</v>
      </c>
      <c r="C6" s="13" t="s">
        <v>13</v>
      </c>
      <c r="D6" s="14">
        <v>695.7</v>
      </c>
      <c r="E6" s="13">
        <v>500</v>
      </c>
      <c r="F6" s="12">
        <f>E6*D6/10000</f>
        <v>34.785</v>
      </c>
    </row>
    <row r="7" customHeight="1" spans="1:6">
      <c r="A7" s="15" t="s">
        <v>14</v>
      </c>
      <c r="B7" s="10" t="s">
        <v>15</v>
      </c>
      <c r="C7" s="13"/>
      <c r="D7" s="13"/>
      <c r="E7" s="13"/>
      <c r="F7" s="12">
        <f>F8+F41+F52+F62+F78+F91+F107+F111</f>
        <v>804.001144</v>
      </c>
    </row>
    <row r="8" customHeight="1" spans="1:6">
      <c r="A8" s="9">
        <v>1</v>
      </c>
      <c r="B8" s="10" t="s">
        <v>16</v>
      </c>
      <c r="C8" s="13"/>
      <c r="D8" s="13"/>
      <c r="E8" s="13"/>
      <c r="F8" s="12">
        <f>SUM(F9:F40)</f>
        <v>212.087232</v>
      </c>
    </row>
    <row r="9" customHeight="1" spans="1:6">
      <c r="A9" s="16">
        <v>-1</v>
      </c>
      <c r="B9" s="10" t="s">
        <v>17</v>
      </c>
      <c r="C9" s="13" t="s">
        <v>18</v>
      </c>
      <c r="D9" s="13">
        <v>4</v>
      </c>
      <c r="E9" s="13">
        <v>115000</v>
      </c>
      <c r="F9" s="12">
        <f t="shared" ref="F9:F40" si="0">E9*D9/10000</f>
        <v>46</v>
      </c>
    </row>
    <row r="10" ht="30" spans="1:6">
      <c r="A10" s="16">
        <v>-2</v>
      </c>
      <c r="B10" s="17" t="s">
        <v>19</v>
      </c>
      <c r="C10" s="18" t="s">
        <v>20</v>
      </c>
      <c r="D10" s="18">
        <v>8</v>
      </c>
      <c r="E10" s="13">
        <v>7316</v>
      </c>
      <c r="F10" s="12">
        <f t="shared" si="0"/>
        <v>5.8528</v>
      </c>
    </row>
    <row r="11" customHeight="1" spans="1:6">
      <c r="A11" s="16">
        <v>-3</v>
      </c>
      <c r="B11" s="17" t="s">
        <v>21</v>
      </c>
      <c r="C11" s="18" t="s">
        <v>22</v>
      </c>
      <c r="D11" s="18">
        <v>8</v>
      </c>
      <c r="E11" s="13">
        <v>1190</v>
      </c>
      <c r="F11" s="12">
        <f t="shared" si="0"/>
        <v>0.952</v>
      </c>
    </row>
    <row r="12" customHeight="1" spans="1:6">
      <c r="A12" s="16">
        <v>-4</v>
      </c>
      <c r="B12" s="17" t="s">
        <v>23</v>
      </c>
      <c r="C12" s="18" t="s">
        <v>24</v>
      </c>
      <c r="D12" s="18">
        <v>48</v>
      </c>
      <c r="E12" s="13">
        <v>182</v>
      </c>
      <c r="F12" s="12">
        <f t="shared" si="0"/>
        <v>0.8736</v>
      </c>
    </row>
    <row r="13" customHeight="1" spans="1:6">
      <c r="A13" s="16">
        <v>-5</v>
      </c>
      <c r="B13" s="17" t="s">
        <v>25</v>
      </c>
      <c r="C13" s="18" t="s">
        <v>22</v>
      </c>
      <c r="D13" s="18">
        <v>4</v>
      </c>
      <c r="E13" s="13">
        <v>20700</v>
      </c>
      <c r="F13" s="12">
        <f t="shared" si="0"/>
        <v>8.28</v>
      </c>
    </row>
    <row r="14" customHeight="1" spans="1:6">
      <c r="A14" s="16">
        <v>-6</v>
      </c>
      <c r="B14" s="17" t="s">
        <v>26</v>
      </c>
      <c r="C14" s="19" t="s">
        <v>27</v>
      </c>
      <c r="D14" s="18">
        <v>4</v>
      </c>
      <c r="E14" s="13">
        <v>16640</v>
      </c>
      <c r="F14" s="12">
        <f t="shared" si="0"/>
        <v>6.656</v>
      </c>
    </row>
    <row r="15" customHeight="1" spans="1:6">
      <c r="A15" s="16">
        <v>-7</v>
      </c>
      <c r="B15" s="17" t="s">
        <v>28</v>
      </c>
      <c r="C15" s="19" t="s">
        <v>27</v>
      </c>
      <c r="D15" s="19">
        <v>4</v>
      </c>
      <c r="E15" s="13">
        <v>999</v>
      </c>
      <c r="F15" s="12">
        <f t="shared" si="0"/>
        <v>0.3996</v>
      </c>
    </row>
    <row r="16" customHeight="1" spans="1:6">
      <c r="A16" s="16">
        <v>-8</v>
      </c>
      <c r="B16" s="17" t="s">
        <v>29</v>
      </c>
      <c r="C16" s="19" t="s">
        <v>27</v>
      </c>
      <c r="D16" s="19">
        <v>4</v>
      </c>
      <c r="E16" s="13">
        <v>1013</v>
      </c>
      <c r="F16" s="12">
        <f t="shared" si="0"/>
        <v>0.4052</v>
      </c>
    </row>
    <row r="17" customHeight="1" spans="1:6">
      <c r="A17" s="16">
        <v>-9</v>
      </c>
      <c r="B17" s="17" t="s">
        <v>30</v>
      </c>
      <c r="C17" s="19" t="s">
        <v>27</v>
      </c>
      <c r="D17" s="19">
        <v>4</v>
      </c>
      <c r="E17" s="13">
        <v>446</v>
      </c>
      <c r="F17" s="12">
        <f t="shared" si="0"/>
        <v>0.1784</v>
      </c>
    </row>
    <row r="18" customHeight="1" spans="1:6">
      <c r="A18" s="16">
        <v>-10</v>
      </c>
      <c r="B18" s="17" t="s">
        <v>31</v>
      </c>
      <c r="C18" s="19" t="s">
        <v>27</v>
      </c>
      <c r="D18" s="19">
        <v>8</v>
      </c>
      <c r="E18" s="13">
        <v>45</v>
      </c>
      <c r="F18" s="12">
        <f t="shared" si="0"/>
        <v>0.036</v>
      </c>
    </row>
    <row r="19" customHeight="1" spans="1:6">
      <c r="A19" s="16">
        <v>-11</v>
      </c>
      <c r="B19" s="20" t="s">
        <v>32</v>
      </c>
      <c r="C19" s="21" t="s">
        <v>33</v>
      </c>
      <c r="D19" s="19">
        <v>4</v>
      </c>
      <c r="E19" s="13">
        <v>1324</v>
      </c>
      <c r="F19" s="12">
        <f t="shared" si="0"/>
        <v>0.5296</v>
      </c>
    </row>
    <row r="20" customHeight="1" spans="1:6">
      <c r="A20" s="16">
        <v>-12</v>
      </c>
      <c r="B20" s="17" t="s">
        <v>34</v>
      </c>
      <c r="C20" s="18" t="s">
        <v>24</v>
      </c>
      <c r="D20" s="18">
        <v>48</v>
      </c>
      <c r="E20" s="13">
        <v>175.84</v>
      </c>
      <c r="F20" s="12">
        <f t="shared" si="0"/>
        <v>0.844032</v>
      </c>
    </row>
    <row r="21" customHeight="1" spans="1:6">
      <c r="A21" s="16">
        <v>-13</v>
      </c>
      <c r="B21" s="17" t="s">
        <v>35</v>
      </c>
      <c r="C21" s="22" t="s">
        <v>36</v>
      </c>
      <c r="D21" s="23">
        <v>4</v>
      </c>
      <c r="E21" s="13">
        <v>1000</v>
      </c>
      <c r="F21" s="12">
        <f t="shared" si="0"/>
        <v>0.4</v>
      </c>
    </row>
    <row r="22" customHeight="1" spans="1:6">
      <c r="A22" s="16">
        <v>-14</v>
      </c>
      <c r="B22" s="17" t="s">
        <v>37</v>
      </c>
      <c r="C22" s="22" t="s">
        <v>36</v>
      </c>
      <c r="D22" s="22">
        <v>4</v>
      </c>
      <c r="E22" s="13">
        <v>1700</v>
      </c>
      <c r="F22" s="12">
        <f t="shared" si="0"/>
        <v>0.68</v>
      </c>
    </row>
    <row r="23" customHeight="1" spans="1:6">
      <c r="A23" s="16">
        <v>-15</v>
      </c>
      <c r="B23" s="24" t="s">
        <v>38</v>
      </c>
      <c r="C23" s="25" t="s">
        <v>22</v>
      </c>
      <c r="D23" s="25">
        <v>4</v>
      </c>
      <c r="E23" s="13">
        <v>200000</v>
      </c>
      <c r="F23" s="12">
        <f t="shared" si="0"/>
        <v>80</v>
      </c>
    </row>
    <row r="24" customHeight="1" spans="1:6">
      <c r="A24" s="16">
        <v>-16</v>
      </c>
      <c r="B24" s="24" t="s">
        <v>39</v>
      </c>
      <c r="C24" s="22" t="s">
        <v>40</v>
      </c>
      <c r="D24" s="25">
        <v>56</v>
      </c>
      <c r="E24" s="13">
        <v>120</v>
      </c>
      <c r="F24" s="12">
        <f t="shared" si="0"/>
        <v>0.672</v>
      </c>
    </row>
    <row r="25" customHeight="1" spans="1:6">
      <c r="A25" s="16">
        <v>-17</v>
      </c>
      <c r="B25" s="24" t="s">
        <v>41</v>
      </c>
      <c r="C25" s="22" t="s">
        <v>42</v>
      </c>
      <c r="D25" s="25">
        <v>56</v>
      </c>
      <c r="E25" s="13">
        <v>800</v>
      </c>
      <c r="F25" s="12">
        <f t="shared" si="0"/>
        <v>4.48</v>
      </c>
    </row>
    <row r="26" customHeight="1" spans="1:6">
      <c r="A26" s="16">
        <v>-18</v>
      </c>
      <c r="B26" s="24" t="s">
        <v>43</v>
      </c>
      <c r="C26" s="22" t="s">
        <v>40</v>
      </c>
      <c r="D26" s="25">
        <v>4</v>
      </c>
      <c r="E26" s="13">
        <v>8500</v>
      </c>
      <c r="F26" s="12">
        <f t="shared" si="0"/>
        <v>3.4</v>
      </c>
    </row>
    <row r="27" customHeight="1" spans="1:6">
      <c r="A27" s="16">
        <v>-19</v>
      </c>
      <c r="B27" s="24" t="s">
        <v>44</v>
      </c>
      <c r="C27" s="22" t="s">
        <v>40</v>
      </c>
      <c r="D27" s="25">
        <v>4</v>
      </c>
      <c r="E27" s="13">
        <v>4600</v>
      </c>
      <c r="F27" s="12">
        <f t="shared" si="0"/>
        <v>1.84</v>
      </c>
    </row>
    <row r="28" customHeight="1" spans="1:6">
      <c r="A28" s="16">
        <v>-20</v>
      </c>
      <c r="B28" s="24" t="s">
        <v>45</v>
      </c>
      <c r="C28" s="22" t="s">
        <v>46</v>
      </c>
      <c r="D28" s="25">
        <v>4</v>
      </c>
      <c r="E28" s="13">
        <v>18000</v>
      </c>
      <c r="F28" s="12">
        <f t="shared" si="0"/>
        <v>7.2</v>
      </c>
    </row>
    <row r="29" customHeight="1" spans="1:6">
      <c r="A29" s="16">
        <v>-21</v>
      </c>
      <c r="B29" s="24" t="s">
        <v>47</v>
      </c>
      <c r="C29" s="22" t="s">
        <v>46</v>
      </c>
      <c r="D29" s="25">
        <v>4</v>
      </c>
      <c r="E29" s="13">
        <v>3800</v>
      </c>
      <c r="F29" s="12">
        <f t="shared" si="0"/>
        <v>1.52</v>
      </c>
    </row>
    <row r="30" customHeight="1" spans="1:6">
      <c r="A30" s="16">
        <v>-22</v>
      </c>
      <c r="B30" s="24" t="s">
        <v>48</v>
      </c>
      <c r="C30" s="22" t="s">
        <v>46</v>
      </c>
      <c r="D30" s="25">
        <v>4</v>
      </c>
      <c r="E30" s="13">
        <v>13000</v>
      </c>
      <c r="F30" s="12">
        <f t="shared" si="0"/>
        <v>5.2</v>
      </c>
    </row>
    <row r="31" customHeight="1" spans="1:6">
      <c r="A31" s="16">
        <v>-23</v>
      </c>
      <c r="B31" s="24" t="s">
        <v>49</v>
      </c>
      <c r="C31" s="22" t="s">
        <v>46</v>
      </c>
      <c r="D31" s="25">
        <v>56</v>
      </c>
      <c r="E31" s="13">
        <v>900</v>
      </c>
      <c r="F31" s="12">
        <f t="shared" si="0"/>
        <v>5.04</v>
      </c>
    </row>
    <row r="32" customHeight="1" spans="1:6">
      <c r="A32" s="16">
        <v>-24</v>
      </c>
      <c r="B32" s="24" t="s">
        <v>50</v>
      </c>
      <c r="C32" s="22" t="s">
        <v>46</v>
      </c>
      <c r="D32" s="25">
        <v>4</v>
      </c>
      <c r="E32" s="13">
        <v>5500</v>
      </c>
      <c r="F32" s="12">
        <f t="shared" si="0"/>
        <v>2.2</v>
      </c>
    </row>
    <row r="33" customHeight="1" spans="1:6">
      <c r="A33" s="16">
        <v>-25</v>
      </c>
      <c r="B33" s="24" t="s">
        <v>51</v>
      </c>
      <c r="C33" s="22" t="s">
        <v>46</v>
      </c>
      <c r="D33" s="25">
        <v>4</v>
      </c>
      <c r="E33" s="13">
        <v>3220</v>
      </c>
      <c r="F33" s="12">
        <f t="shared" si="0"/>
        <v>1.288</v>
      </c>
    </row>
    <row r="34" customHeight="1" spans="1:6">
      <c r="A34" s="16">
        <v>-26</v>
      </c>
      <c r="B34" s="24" t="s">
        <v>52</v>
      </c>
      <c r="C34" s="22" t="s">
        <v>42</v>
      </c>
      <c r="D34" s="25">
        <v>120</v>
      </c>
      <c r="E34" s="13">
        <v>125</v>
      </c>
      <c r="F34" s="12">
        <f t="shared" si="0"/>
        <v>1.5</v>
      </c>
    </row>
    <row r="35" customHeight="1" spans="1:6">
      <c r="A35" s="16">
        <v>-27</v>
      </c>
      <c r="B35" s="24" t="s">
        <v>53</v>
      </c>
      <c r="C35" s="22" t="s">
        <v>46</v>
      </c>
      <c r="D35" s="25">
        <v>4</v>
      </c>
      <c r="E35" s="13">
        <v>6150</v>
      </c>
      <c r="F35" s="12">
        <f t="shared" si="0"/>
        <v>2.46</v>
      </c>
    </row>
    <row r="36" customHeight="1" spans="1:6">
      <c r="A36" s="16">
        <v>-28</v>
      </c>
      <c r="B36" s="24" t="s">
        <v>54</v>
      </c>
      <c r="C36" s="22" t="s">
        <v>46</v>
      </c>
      <c r="D36" s="25">
        <v>4</v>
      </c>
      <c r="E36" s="13">
        <v>26500</v>
      </c>
      <c r="F36" s="12">
        <f t="shared" si="0"/>
        <v>10.6</v>
      </c>
    </row>
    <row r="37" customHeight="1" spans="1:6">
      <c r="A37" s="16">
        <v>-29</v>
      </c>
      <c r="B37" s="24" t="s">
        <v>55</v>
      </c>
      <c r="C37" s="22" t="s">
        <v>46</v>
      </c>
      <c r="D37" s="25">
        <v>4</v>
      </c>
      <c r="E37" s="13">
        <v>12000</v>
      </c>
      <c r="F37" s="12">
        <f t="shared" si="0"/>
        <v>4.8</v>
      </c>
    </row>
    <row r="38" customHeight="1" spans="1:6">
      <c r="A38" s="16">
        <v>-30</v>
      </c>
      <c r="B38" s="24" t="s">
        <v>56</v>
      </c>
      <c r="C38" s="22" t="s">
        <v>46</v>
      </c>
      <c r="D38" s="25">
        <v>16</v>
      </c>
      <c r="E38" s="13">
        <v>3500</v>
      </c>
      <c r="F38" s="12">
        <f t="shared" si="0"/>
        <v>5.6</v>
      </c>
    </row>
    <row r="39" customHeight="1" spans="1:6">
      <c r="A39" s="16">
        <v>-31</v>
      </c>
      <c r="B39" s="24" t="s">
        <v>57</v>
      </c>
      <c r="C39" s="22" t="s">
        <v>58</v>
      </c>
      <c r="D39" s="25">
        <v>8</v>
      </c>
      <c r="E39" s="13">
        <v>1500</v>
      </c>
      <c r="F39" s="12">
        <f t="shared" si="0"/>
        <v>1.2</v>
      </c>
    </row>
    <row r="40" customHeight="1" spans="1:6">
      <c r="A40" s="16">
        <v>-32</v>
      </c>
      <c r="B40" s="24" t="s">
        <v>59</v>
      </c>
      <c r="C40" s="22" t="s">
        <v>46</v>
      </c>
      <c r="D40" s="25">
        <v>4</v>
      </c>
      <c r="E40" s="13">
        <v>2500</v>
      </c>
      <c r="F40" s="12">
        <f t="shared" si="0"/>
        <v>1</v>
      </c>
    </row>
    <row r="41" customHeight="1" spans="1:6">
      <c r="A41" s="9">
        <v>2</v>
      </c>
      <c r="B41" s="10" t="s">
        <v>60</v>
      </c>
      <c r="C41" s="13"/>
      <c r="D41" s="13"/>
      <c r="E41" s="13"/>
      <c r="F41" s="12">
        <v>23.27</v>
      </c>
    </row>
    <row r="42" ht="28.5" spans="1:6">
      <c r="A42" s="16">
        <v>-1</v>
      </c>
      <c r="B42" s="17" t="s">
        <v>61</v>
      </c>
      <c r="C42" s="19" t="s">
        <v>22</v>
      </c>
      <c r="D42" s="19">
        <v>4</v>
      </c>
      <c r="E42" s="13">
        <v>40000</v>
      </c>
      <c r="F42" s="12">
        <f t="shared" ref="F42:F51" si="1">E42*D42/10000</f>
        <v>16</v>
      </c>
    </row>
    <row r="43" ht="28.5" spans="1:6">
      <c r="A43" s="16">
        <v>-2</v>
      </c>
      <c r="B43" s="17" t="s">
        <v>62</v>
      </c>
      <c r="C43" s="19" t="s">
        <v>22</v>
      </c>
      <c r="D43" s="19">
        <v>12</v>
      </c>
      <c r="E43" s="13">
        <v>3059</v>
      </c>
      <c r="F43" s="12">
        <f t="shared" si="1"/>
        <v>3.6708</v>
      </c>
    </row>
    <row r="44" customHeight="1" spans="1:6">
      <c r="A44" s="16">
        <v>-3</v>
      </c>
      <c r="B44" s="17" t="s">
        <v>63</v>
      </c>
      <c r="C44" s="19" t="s">
        <v>22</v>
      </c>
      <c r="D44" s="19">
        <f>D42</f>
        <v>4</v>
      </c>
      <c r="E44" s="13">
        <v>4500</v>
      </c>
      <c r="F44" s="12">
        <f t="shared" si="1"/>
        <v>1.8</v>
      </c>
    </row>
    <row r="45" customHeight="1" spans="1:6">
      <c r="A45" s="16">
        <v>-4</v>
      </c>
      <c r="B45" s="17" t="s">
        <v>64</v>
      </c>
      <c r="C45" s="21" t="s">
        <v>65</v>
      </c>
      <c r="D45" s="26">
        <f>D44</f>
        <v>4</v>
      </c>
      <c r="E45" s="13">
        <v>8.35</v>
      </c>
      <c r="F45" s="12">
        <f t="shared" si="1"/>
        <v>0.00334</v>
      </c>
    </row>
    <row r="46" customHeight="1" spans="1:6">
      <c r="A46" s="16">
        <v>-5</v>
      </c>
      <c r="B46" s="17" t="s">
        <v>66</v>
      </c>
      <c r="C46" s="19" t="s">
        <v>22</v>
      </c>
      <c r="D46" s="19">
        <f>D44</f>
        <v>4</v>
      </c>
      <c r="E46" s="13">
        <v>832</v>
      </c>
      <c r="F46" s="12">
        <f t="shared" si="1"/>
        <v>0.3328</v>
      </c>
    </row>
    <row r="47" customHeight="1" spans="1:6">
      <c r="A47" s="16">
        <v>-6</v>
      </c>
      <c r="B47" s="17" t="s">
        <v>67</v>
      </c>
      <c r="C47" s="19" t="s">
        <v>22</v>
      </c>
      <c r="D47" s="19">
        <f>D43</f>
        <v>12</v>
      </c>
      <c r="E47" s="13">
        <v>34</v>
      </c>
      <c r="F47" s="12">
        <f t="shared" si="1"/>
        <v>0.0408</v>
      </c>
    </row>
    <row r="48" customHeight="1" spans="1:6">
      <c r="A48" s="16">
        <v>-7</v>
      </c>
      <c r="B48" s="17" t="s">
        <v>68</v>
      </c>
      <c r="C48" s="27" t="s">
        <v>69</v>
      </c>
      <c r="D48" s="19">
        <f>D45</f>
        <v>4</v>
      </c>
      <c r="E48" s="13">
        <v>1035</v>
      </c>
      <c r="F48" s="12">
        <f t="shared" si="1"/>
        <v>0.414</v>
      </c>
    </row>
    <row r="49" customHeight="1" spans="1:6">
      <c r="A49" s="16">
        <v>-8</v>
      </c>
      <c r="B49" s="17" t="s">
        <v>70</v>
      </c>
      <c r="C49" s="27" t="s">
        <v>69</v>
      </c>
      <c r="D49" s="19">
        <f>D48*2</f>
        <v>8</v>
      </c>
      <c r="E49" s="13">
        <v>985</v>
      </c>
      <c r="F49" s="12">
        <f t="shared" si="1"/>
        <v>0.788</v>
      </c>
    </row>
    <row r="50" customHeight="1" spans="1:6">
      <c r="A50" s="16">
        <v>-9</v>
      </c>
      <c r="B50" s="17" t="s">
        <v>71</v>
      </c>
      <c r="C50" s="27" t="s">
        <v>69</v>
      </c>
      <c r="D50" s="19">
        <f>D48</f>
        <v>4</v>
      </c>
      <c r="E50" s="13">
        <v>182</v>
      </c>
      <c r="F50" s="12">
        <f t="shared" si="1"/>
        <v>0.0728</v>
      </c>
    </row>
    <row r="51" customHeight="1" spans="1:6">
      <c r="A51" s="16">
        <v>-10</v>
      </c>
      <c r="B51" s="17" t="s">
        <v>72</v>
      </c>
      <c r="C51" s="27" t="s">
        <v>69</v>
      </c>
      <c r="D51" s="19">
        <f>D43*3</f>
        <v>36</v>
      </c>
      <c r="E51" s="13">
        <v>45.36</v>
      </c>
      <c r="F51" s="12">
        <f t="shared" si="1"/>
        <v>0.163296</v>
      </c>
    </row>
    <row r="52" customHeight="1" spans="1:6">
      <c r="A52" s="9">
        <v>3</v>
      </c>
      <c r="B52" s="10" t="s">
        <v>73</v>
      </c>
      <c r="C52" s="13"/>
      <c r="D52" s="13"/>
      <c r="E52" s="13"/>
      <c r="F52" s="12">
        <v>41.3</v>
      </c>
    </row>
    <row r="53" customHeight="1" spans="1:6">
      <c r="A53" s="16">
        <v>-1</v>
      </c>
      <c r="B53" s="20" t="s">
        <v>74</v>
      </c>
      <c r="C53" s="21" t="s">
        <v>33</v>
      </c>
      <c r="D53" s="26">
        <f>56230+770</f>
        <v>57000</v>
      </c>
      <c r="E53" s="13">
        <v>1.4</v>
      </c>
      <c r="F53" s="12">
        <f t="shared" ref="F53:F61" si="2">E53*D53/10000</f>
        <v>7.98</v>
      </c>
    </row>
    <row r="54" customHeight="1" spans="1:6">
      <c r="A54" s="16">
        <v>-2</v>
      </c>
      <c r="B54" s="17" t="s">
        <v>75</v>
      </c>
      <c r="C54" s="21" t="s">
        <v>76</v>
      </c>
      <c r="D54" s="26">
        <f>63000+5000</f>
        <v>68000</v>
      </c>
      <c r="E54" s="13">
        <v>2.84</v>
      </c>
      <c r="F54" s="12">
        <f t="shared" si="2"/>
        <v>19.312</v>
      </c>
    </row>
    <row r="55" customHeight="1" spans="1:6">
      <c r="A55" s="16">
        <v>-3</v>
      </c>
      <c r="B55" s="17" t="s">
        <v>77</v>
      </c>
      <c r="C55" s="21" t="s">
        <v>76</v>
      </c>
      <c r="D55" s="26">
        <v>5500</v>
      </c>
      <c r="E55" s="13">
        <v>4.46</v>
      </c>
      <c r="F55" s="12">
        <f t="shared" si="2"/>
        <v>2.453</v>
      </c>
    </row>
    <row r="56" customHeight="1" spans="1:6">
      <c r="A56" s="16">
        <v>-4</v>
      </c>
      <c r="B56" s="17" t="s">
        <v>78</v>
      </c>
      <c r="C56" s="21" t="s">
        <v>76</v>
      </c>
      <c r="D56" s="26">
        <v>6000</v>
      </c>
      <c r="E56" s="13">
        <v>16.6</v>
      </c>
      <c r="F56" s="12">
        <f t="shared" si="2"/>
        <v>9.96</v>
      </c>
    </row>
    <row r="57" customHeight="1" spans="1:6">
      <c r="A57" s="16">
        <v>-5</v>
      </c>
      <c r="B57" s="17" t="s">
        <v>79</v>
      </c>
      <c r="C57" s="21" t="s">
        <v>80</v>
      </c>
      <c r="D57" s="28">
        <v>1</v>
      </c>
      <c r="E57" s="13">
        <f>(F56+F54+F55)*0.1</f>
        <v>3.1725</v>
      </c>
      <c r="F57" s="12">
        <f t="shared" si="2"/>
        <v>0.00031725</v>
      </c>
    </row>
    <row r="58" customHeight="1" spans="1:6">
      <c r="A58" s="16">
        <v>-6</v>
      </c>
      <c r="B58" s="17" t="s">
        <v>81</v>
      </c>
      <c r="C58" s="21" t="s">
        <v>82</v>
      </c>
      <c r="D58" s="26">
        <v>1400</v>
      </c>
      <c r="E58" s="13">
        <v>6.47</v>
      </c>
      <c r="F58" s="12">
        <f t="shared" si="2"/>
        <v>0.9058</v>
      </c>
    </row>
    <row r="59" customHeight="1" spans="1:6">
      <c r="A59" s="16">
        <v>-7</v>
      </c>
      <c r="B59" s="17" t="s">
        <v>83</v>
      </c>
      <c r="C59" s="21" t="s">
        <v>82</v>
      </c>
      <c r="D59" s="26">
        <f>D58</f>
        <v>1400</v>
      </c>
      <c r="E59" s="13">
        <v>2.66</v>
      </c>
      <c r="F59" s="12">
        <f t="shared" si="2"/>
        <v>0.3724</v>
      </c>
    </row>
    <row r="60" customHeight="1" spans="1:6">
      <c r="A60" s="16">
        <v>-8</v>
      </c>
      <c r="B60" s="17" t="s">
        <v>84</v>
      </c>
      <c r="C60" s="21" t="s">
        <v>82</v>
      </c>
      <c r="D60" s="26">
        <f>D59</f>
        <v>1400</v>
      </c>
      <c r="E60" s="13">
        <v>0.46</v>
      </c>
      <c r="F60" s="12">
        <f t="shared" si="2"/>
        <v>0.0644</v>
      </c>
    </row>
    <row r="61" customHeight="1" spans="1:6">
      <c r="A61" s="16">
        <v>-9</v>
      </c>
      <c r="B61" s="17" t="s">
        <v>85</v>
      </c>
      <c r="C61" s="21" t="s">
        <v>82</v>
      </c>
      <c r="D61" s="26">
        <v>80</v>
      </c>
      <c r="E61" s="13">
        <v>32.87</v>
      </c>
      <c r="F61" s="12">
        <f t="shared" si="2"/>
        <v>0.26296</v>
      </c>
    </row>
    <row r="62" customHeight="1" spans="1:6">
      <c r="A62" s="9">
        <v>4</v>
      </c>
      <c r="B62" s="10" t="s">
        <v>86</v>
      </c>
      <c r="C62" s="13"/>
      <c r="D62" s="13"/>
      <c r="E62" s="13"/>
      <c r="F62" s="12">
        <v>40.32</v>
      </c>
    </row>
    <row r="63" customHeight="1" spans="1:6">
      <c r="A63" s="16">
        <v>-1</v>
      </c>
      <c r="B63" s="17" t="s">
        <v>87</v>
      </c>
      <c r="C63" s="29" t="s">
        <v>88</v>
      </c>
      <c r="D63" s="30">
        <v>840</v>
      </c>
      <c r="E63" s="13">
        <v>119.66</v>
      </c>
      <c r="F63" s="12">
        <f t="shared" ref="F63:F77" si="3">E63*D63/10000</f>
        <v>10.05144</v>
      </c>
    </row>
    <row r="64" customHeight="1" spans="1:6">
      <c r="A64" s="16">
        <v>-2</v>
      </c>
      <c r="B64" s="17" t="s">
        <v>89</v>
      </c>
      <c r="C64" s="29" t="s">
        <v>88</v>
      </c>
      <c r="D64" s="30">
        <v>3100</v>
      </c>
      <c r="E64" s="13">
        <v>64.2</v>
      </c>
      <c r="F64" s="12">
        <f t="shared" si="3"/>
        <v>19.902</v>
      </c>
    </row>
    <row r="65" customHeight="1" spans="1:6">
      <c r="A65" s="16">
        <v>-3</v>
      </c>
      <c r="B65" s="17" t="s">
        <v>90</v>
      </c>
      <c r="C65" s="29" t="s">
        <v>88</v>
      </c>
      <c r="D65" s="26">
        <v>720</v>
      </c>
      <c r="E65" s="13">
        <v>45.64</v>
      </c>
      <c r="F65" s="12">
        <f t="shared" si="3"/>
        <v>3.28608</v>
      </c>
    </row>
    <row r="66" customHeight="1" spans="1:6">
      <c r="A66" s="16">
        <v>-4</v>
      </c>
      <c r="B66" s="17" t="s">
        <v>91</v>
      </c>
      <c r="C66" s="29" t="s">
        <v>88</v>
      </c>
      <c r="D66" s="26">
        <v>120</v>
      </c>
      <c r="E66" s="13">
        <v>22.15</v>
      </c>
      <c r="F66" s="12">
        <f t="shared" si="3"/>
        <v>0.2658</v>
      </c>
    </row>
    <row r="67" customHeight="1" spans="1:6">
      <c r="A67" s="16">
        <v>-5</v>
      </c>
      <c r="B67" s="17" t="s">
        <v>92</v>
      </c>
      <c r="C67" s="29" t="s">
        <v>88</v>
      </c>
      <c r="D67" s="26">
        <v>40</v>
      </c>
      <c r="E67" s="13">
        <v>8.83</v>
      </c>
      <c r="F67" s="12">
        <f t="shared" si="3"/>
        <v>0.03532</v>
      </c>
    </row>
    <row r="68" customHeight="1" spans="1:6">
      <c r="A68" s="16">
        <v>-6</v>
      </c>
      <c r="B68" s="17" t="s">
        <v>93</v>
      </c>
      <c r="C68" s="29" t="s">
        <v>88</v>
      </c>
      <c r="D68" s="26">
        <v>8</v>
      </c>
      <c r="E68" s="13">
        <v>4.69</v>
      </c>
      <c r="F68" s="12">
        <f t="shared" si="3"/>
        <v>0.003752</v>
      </c>
    </row>
    <row r="69" customHeight="1" spans="1:6">
      <c r="A69" s="16">
        <v>-7</v>
      </c>
      <c r="B69" s="20" t="s">
        <v>94</v>
      </c>
      <c r="C69" s="29" t="s">
        <v>88</v>
      </c>
      <c r="D69" s="26">
        <v>60</v>
      </c>
      <c r="E69" s="13">
        <v>7.96</v>
      </c>
      <c r="F69" s="12">
        <f t="shared" si="3"/>
        <v>0.04776</v>
      </c>
    </row>
    <row r="70" customHeight="1" spans="1:6">
      <c r="A70" s="16">
        <v>-8</v>
      </c>
      <c r="B70" s="17" t="s">
        <v>95</v>
      </c>
      <c r="C70" s="21" t="s">
        <v>82</v>
      </c>
      <c r="D70" s="31">
        <v>1</v>
      </c>
      <c r="E70" s="13">
        <v>999</v>
      </c>
      <c r="F70" s="12">
        <f t="shared" si="3"/>
        <v>0.0999</v>
      </c>
    </row>
    <row r="71" customHeight="1" spans="1:6">
      <c r="A71" s="16">
        <v>-9</v>
      </c>
      <c r="B71" s="17" t="s">
        <v>96</v>
      </c>
      <c r="C71" s="21" t="s">
        <v>82</v>
      </c>
      <c r="D71" s="31">
        <v>10</v>
      </c>
      <c r="E71" s="13">
        <v>657</v>
      </c>
      <c r="F71" s="12">
        <f t="shared" si="3"/>
        <v>0.657</v>
      </c>
    </row>
    <row r="72" customHeight="1" spans="1:6">
      <c r="A72" s="16">
        <v>-10</v>
      </c>
      <c r="B72" s="17" t="s">
        <v>97</v>
      </c>
      <c r="C72" s="32" t="s">
        <v>98</v>
      </c>
      <c r="D72" s="31">
        <f>70+11</f>
        <v>81</v>
      </c>
      <c r="E72" s="13">
        <v>297</v>
      </c>
      <c r="F72" s="12">
        <f t="shared" si="3"/>
        <v>2.4057</v>
      </c>
    </row>
    <row r="73" customHeight="1" spans="1:6">
      <c r="A73" s="16">
        <v>-11</v>
      </c>
      <c r="B73" s="17" t="s">
        <v>99</v>
      </c>
      <c r="C73" s="21" t="s">
        <v>82</v>
      </c>
      <c r="D73" s="31">
        <f>70*4</f>
        <v>280</v>
      </c>
      <c r="E73" s="13">
        <v>27.56</v>
      </c>
      <c r="F73" s="12">
        <f t="shared" si="3"/>
        <v>0.77168</v>
      </c>
    </row>
    <row r="74" customHeight="1" spans="1:6">
      <c r="A74" s="16">
        <v>-12</v>
      </c>
      <c r="B74" s="17" t="s">
        <v>72</v>
      </c>
      <c r="C74" s="32" t="s">
        <v>98</v>
      </c>
      <c r="D74" s="31">
        <v>90</v>
      </c>
      <c r="E74" s="13">
        <v>15.55</v>
      </c>
      <c r="F74" s="12">
        <f t="shared" si="3"/>
        <v>0.13995</v>
      </c>
    </row>
    <row r="75" customHeight="1" spans="1:6">
      <c r="A75" s="16">
        <v>-13</v>
      </c>
      <c r="B75" s="17" t="s">
        <v>100</v>
      </c>
      <c r="C75" s="32" t="s">
        <v>101</v>
      </c>
      <c r="D75" s="31">
        <v>90</v>
      </c>
      <c r="E75" s="13">
        <v>45</v>
      </c>
      <c r="F75" s="12">
        <f t="shared" si="3"/>
        <v>0.405</v>
      </c>
    </row>
    <row r="76" customHeight="1" spans="1:6">
      <c r="A76" s="16">
        <v>-14</v>
      </c>
      <c r="B76" s="17" t="s">
        <v>102</v>
      </c>
      <c r="C76" s="21" t="s">
        <v>76</v>
      </c>
      <c r="D76" s="33">
        <v>45</v>
      </c>
      <c r="E76" s="13">
        <v>303.6</v>
      </c>
      <c r="F76" s="12">
        <f t="shared" si="3"/>
        <v>1.3662</v>
      </c>
    </row>
    <row r="77" customHeight="1" spans="1:6">
      <c r="A77" s="16">
        <v>-15</v>
      </c>
      <c r="B77" s="17" t="s">
        <v>103</v>
      </c>
      <c r="C77" s="32" t="s">
        <v>104</v>
      </c>
      <c r="D77" s="34">
        <v>1</v>
      </c>
      <c r="E77" s="13">
        <v>8600</v>
      </c>
      <c r="F77" s="12">
        <f t="shared" si="3"/>
        <v>0.86</v>
      </c>
    </row>
    <row r="78" customHeight="1" spans="1:6">
      <c r="A78" s="9">
        <v>5</v>
      </c>
      <c r="B78" s="10" t="s">
        <v>105</v>
      </c>
      <c r="C78" s="13"/>
      <c r="D78" s="14"/>
      <c r="E78" s="13"/>
      <c r="F78" s="12">
        <v>50.13</v>
      </c>
    </row>
    <row r="79" customHeight="1" spans="1:6">
      <c r="A79" s="16">
        <v>-1</v>
      </c>
      <c r="B79" s="17" t="s">
        <v>106</v>
      </c>
      <c r="C79" s="21" t="s">
        <v>33</v>
      </c>
      <c r="D79" s="31">
        <v>4</v>
      </c>
      <c r="E79" s="13">
        <v>24500</v>
      </c>
      <c r="F79" s="12">
        <f t="shared" ref="F79:F106" si="4">E79*D79/10000</f>
        <v>9.8</v>
      </c>
    </row>
    <row r="80" customHeight="1" spans="1:6">
      <c r="A80" s="16">
        <v>-2</v>
      </c>
      <c r="B80" s="17" t="s">
        <v>107</v>
      </c>
      <c r="C80" s="21" t="s">
        <v>82</v>
      </c>
      <c r="D80" s="31">
        <v>45</v>
      </c>
      <c r="E80" s="13">
        <v>3000</v>
      </c>
      <c r="F80" s="12">
        <f t="shared" si="4"/>
        <v>13.5</v>
      </c>
    </row>
    <row r="81" customHeight="1" spans="1:6">
      <c r="A81" s="16">
        <v>-3</v>
      </c>
      <c r="B81" s="17" t="s">
        <v>108</v>
      </c>
      <c r="C81" s="21" t="s">
        <v>82</v>
      </c>
      <c r="D81" s="31">
        <v>25</v>
      </c>
      <c r="E81" s="13">
        <v>1500</v>
      </c>
      <c r="F81" s="12">
        <f t="shared" si="4"/>
        <v>3.75</v>
      </c>
    </row>
    <row r="82" customHeight="1" spans="1:6">
      <c r="A82" s="16">
        <v>-4</v>
      </c>
      <c r="B82" s="17" t="s">
        <v>96</v>
      </c>
      <c r="C82" s="21" t="s">
        <v>82</v>
      </c>
      <c r="D82" s="31">
        <f>D80</f>
        <v>45</v>
      </c>
      <c r="E82" s="13">
        <v>532.87</v>
      </c>
      <c r="F82" s="12">
        <f t="shared" si="4"/>
        <v>2.397915</v>
      </c>
    </row>
    <row r="83" customHeight="1" spans="1:6">
      <c r="A83" s="16">
        <v>-5</v>
      </c>
      <c r="B83" s="17" t="s">
        <v>109</v>
      </c>
      <c r="C83" s="21" t="s">
        <v>82</v>
      </c>
      <c r="D83" s="31">
        <f>D81</f>
        <v>25</v>
      </c>
      <c r="E83" s="13">
        <v>473.68</v>
      </c>
      <c r="F83" s="12">
        <f t="shared" si="4"/>
        <v>1.1842</v>
      </c>
    </row>
    <row r="84" customHeight="1" spans="1:6">
      <c r="A84" s="16">
        <v>-6</v>
      </c>
      <c r="B84" s="17" t="s">
        <v>110</v>
      </c>
      <c r="C84" s="21" t="s">
        <v>82</v>
      </c>
      <c r="D84" s="31">
        <v>70</v>
      </c>
      <c r="E84" s="13">
        <v>1520</v>
      </c>
      <c r="F84" s="12">
        <f t="shared" si="4"/>
        <v>10.64</v>
      </c>
    </row>
    <row r="85" customHeight="1" spans="1:6">
      <c r="A85" s="16">
        <v>-7</v>
      </c>
      <c r="B85" s="17" t="s">
        <v>111</v>
      </c>
      <c r="C85" s="21" t="s">
        <v>33</v>
      </c>
      <c r="D85" s="31">
        <v>4</v>
      </c>
      <c r="E85" s="13">
        <v>450</v>
      </c>
      <c r="F85" s="12">
        <f t="shared" si="4"/>
        <v>0.18</v>
      </c>
    </row>
    <row r="86" customHeight="1" spans="1:6">
      <c r="A86" s="16">
        <v>-8</v>
      </c>
      <c r="B86" s="17" t="s">
        <v>112</v>
      </c>
      <c r="C86" s="21" t="s">
        <v>33</v>
      </c>
      <c r="D86" s="31">
        <v>10</v>
      </c>
      <c r="E86" s="13">
        <v>260</v>
      </c>
      <c r="F86" s="12">
        <f t="shared" si="4"/>
        <v>0.26</v>
      </c>
    </row>
    <row r="87" customHeight="1" spans="1:6">
      <c r="A87" s="16">
        <v>-9</v>
      </c>
      <c r="B87" s="17" t="s">
        <v>113</v>
      </c>
      <c r="C87" s="21" t="s">
        <v>76</v>
      </c>
      <c r="D87" s="31">
        <v>4500</v>
      </c>
      <c r="E87" s="13">
        <v>15.56</v>
      </c>
      <c r="F87" s="12">
        <f t="shared" si="4"/>
        <v>7.002</v>
      </c>
    </row>
    <row r="88" customHeight="1" spans="1:6">
      <c r="A88" s="16">
        <v>-10</v>
      </c>
      <c r="B88" s="17" t="s">
        <v>114</v>
      </c>
      <c r="C88" s="21" t="s">
        <v>76</v>
      </c>
      <c r="D88" s="31">
        <v>500</v>
      </c>
      <c r="E88" s="13">
        <v>1.64</v>
      </c>
      <c r="F88" s="12">
        <f t="shared" si="4"/>
        <v>0.082</v>
      </c>
    </row>
    <row r="89" customHeight="1" spans="1:6">
      <c r="A89" s="16">
        <v>-11</v>
      </c>
      <c r="B89" s="17" t="s">
        <v>115</v>
      </c>
      <c r="C89" s="21" t="s">
        <v>82</v>
      </c>
      <c r="D89" s="31">
        <f>70*4+20</f>
        <v>300</v>
      </c>
      <c r="E89" s="13">
        <v>2.82</v>
      </c>
      <c r="F89" s="12">
        <f t="shared" si="4"/>
        <v>0.0846</v>
      </c>
    </row>
    <row r="90" customHeight="1" spans="1:6">
      <c r="A90" s="16">
        <v>-12</v>
      </c>
      <c r="B90" s="17" t="s">
        <v>103</v>
      </c>
      <c r="C90" s="32" t="s">
        <v>104</v>
      </c>
      <c r="D90" s="34">
        <v>1</v>
      </c>
      <c r="E90" s="13">
        <v>12600</v>
      </c>
      <c r="F90" s="12">
        <f t="shared" si="4"/>
        <v>1.26</v>
      </c>
    </row>
    <row r="91" customHeight="1" spans="1:6">
      <c r="A91" s="9">
        <v>6</v>
      </c>
      <c r="B91" s="10" t="s">
        <v>116</v>
      </c>
      <c r="C91" s="13"/>
      <c r="D91" s="14"/>
      <c r="E91" s="13"/>
      <c r="F91" s="12">
        <v>63.2</v>
      </c>
    </row>
    <row r="92" customHeight="1" spans="1:6">
      <c r="A92" s="16">
        <v>-1</v>
      </c>
      <c r="B92" s="35" t="s">
        <v>117</v>
      </c>
      <c r="C92" s="36" t="s">
        <v>118</v>
      </c>
      <c r="D92" s="37">
        <v>4</v>
      </c>
      <c r="E92" s="13">
        <v>5000</v>
      </c>
      <c r="F92" s="12">
        <f t="shared" si="4"/>
        <v>2</v>
      </c>
    </row>
    <row r="93" customHeight="1" spans="1:6">
      <c r="A93" s="16">
        <v>-2</v>
      </c>
      <c r="B93" s="35" t="s">
        <v>119</v>
      </c>
      <c r="C93" s="36" t="s">
        <v>118</v>
      </c>
      <c r="D93" s="37">
        <v>4</v>
      </c>
      <c r="E93" s="13">
        <v>40000</v>
      </c>
      <c r="F93" s="12">
        <f t="shared" si="4"/>
        <v>16</v>
      </c>
    </row>
    <row r="94" ht="30" spans="1:6">
      <c r="A94" s="16">
        <v>-3</v>
      </c>
      <c r="B94" s="35" t="s">
        <v>120</v>
      </c>
      <c r="C94" s="36" t="s">
        <v>118</v>
      </c>
      <c r="D94" s="37">
        <v>4</v>
      </c>
      <c r="E94" s="13">
        <v>50000</v>
      </c>
      <c r="F94" s="12">
        <f t="shared" si="4"/>
        <v>20</v>
      </c>
    </row>
    <row r="95" ht="28.5" spans="1:6">
      <c r="A95" s="16">
        <v>-4</v>
      </c>
      <c r="B95" s="35" t="s">
        <v>121</v>
      </c>
      <c r="C95" s="36" t="s">
        <v>122</v>
      </c>
      <c r="D95" s="37">
        <v>4</v>
      </c>
      <c r="E95" s="13">
        <v>2000</v>
      </c>
      <c r="F95" s="12">
        <f t="shared" si="4"/>
        <v>0.8</v>
      </c>
    </row>
    <row r="96" ht="28.5" spans="1:6">
      <c r="A96" s="16">
        <v>-5</v>
      </c>
      <c r="B96" s="35" t="s">
        <v>123</v>
      </c>
      <c r="C96" s="36" t="s">
        <v>122</v>
      </c>
      <c r="D96" s="37">
        <v>4</v>
      </c>
      <c r="E96" s="13">
        <v>2000</v>
      </c>
      <c r="F96" s="12">
        <f t="shared" si="4"/>
        <v>0.8</v>
      </c>
    </row>
    <row r="97" ht="28.5" spans="1:6">
      <c r="A97" s="16">
        <v>-6</v>
      </c>
      <c r="B97" s="35" t="s">
        <v>124</v>
      </c>
      <c r="C97" s="36" t="s">
        <v>122</v>
      </c>
      <c r="D97" s="37">
        <v>4</v>
      </c>
      <c r="E97" s="13">
        <v>0</v>
      </c>
      <c r="F97" s="12">
        <f t="shared" si="4"/>
        <v>0</v>
      </c>
    </row>
    <row r="98" customHeight="1" spans="1:6">
      <c r="A98" s="16">
        <v>-7</v>
      </c>
      <c r="B98" s="35" t="s">
        <v>125</v>
      </c>
      <c r="C98" s="36" t="s">
        <v>126</v>
      </c>
      <c r="D98" s="37">
        <v>200</v>
      </c>
      <c r="E98" s="13">
        <v>200</v>
      </c>
      <c r="F98" s="12">
        <f t="shared" si="4"/>
        <v>4</v>
      </c>
    </row>
    <row r="99" customHeight="1" spans="1:6">
      <c r="A99" s="16">
        <v>-8</v>
      </c>
      <c r="B99" s="35" t="s">
        <v>127</v>
      </c>
      <c r="C99" s="36" t="s">
        <v>126</v>
      </c>
      <c r="D99" s="37">
        <v>200</v>
      </c>
      <c r="E99" s="13">
        <v>100</v>
      </c>
      <c r="F99" s="12">
        <f t="shared" si="4"/>
        <v>2</v>
      </c>
    </row>
    <row r="100" customHeight="1" spans="1:6">
      <c r="A100" s="16">
        <v>-9</v>
      </c>
      <c r="B100" s="35" t="s">
        <v>128</v>
      </c>
      <c r="C100" s="36" t="s">
        <v>126</v>
      </c>
      <c r="D100" s="37">
        <v>400</v>
      </c>
      <c r="E100" s="13">
        <v>40</v>
      </c>
      <c r="F100" s="12">
        <f t="shared" si="4"/>
        <v>1.6</v>
      </c>
    </row>
    <row r="101" customHeight="1" spans="1:6">
      <c r="A101" s="16">
        <v>-10</v>
      </c>
      <c r="B101" s="35" t="s">
        <v>129</v>
      </c>
      <c r="C101" s="36" t="s">
        <v>130</v>
      </c>
      <c r="D101" s="37">
        <v>5</v>
      </c>
      <c r="E101" s="13">
        <v>8000</v>
      </c>
      <c r="F101" s="12">
        <f t="shared" si="4"/>
        <v>4</v>
      </c>
    </row>
    <row r="102" ht="45" spans="1:6">
      <c r="A102" s="16">
        <v>-11</v>
      </c>
      <c r="B102" s="35" t="s">
        <v>131</v>
      </c>
      <c r="C102" s="36" t="s">
        <v>132</v>
      </c>
      <c r="D102" s="37">
        <v>4</v>
      </c>
      <c r="E102" s="13">
        <v>3000</v>
      </c>
      <c r="F102" s="12">
        <f t="shared" si="4"/>
        <v>1.2</v>
      </c>
    </row>
    <row r="103" ht="117" customHeight="1" spans="1:6">
      <c r="A103" s="16">
        <v>-12</v>
      </c>
      <c r="B103" s="35" t="s">
        <v>133</v>
      </c>
      <c r="C103" s="36" t="s">
        <v>134</v>
      </c>
      <c r="D103" s="37">
        <v>4</v>
      </c>
      <c r="E103" s="13">
        <v>15000</v>
      </c>
      <c r="F103" s="12">
        <f t="shared" si="4"/>
        <v>6</v>
      </c>
    </row>
    <row r="104" customHeight="1" spans="1:6">
      <c r="A104" s="16">
        <v>-13</v>
      </c>
      <c r="B104" s="35" t="s">
        <v>135</v>
      </c>
      <c r="C104" s="36" t="s">
        <v>134</v>
      </c>
      <c r="D104" s="37">
        <v>4</v>
      </c>
      <c r="E104" s="13">
        <v>6500</v>
      </c>
      <c r="F104" s="12">
        <f t="shared" si="4"/>
        <v>2.6</v>
      </c>
    </row>
    <row r="105" customHeight="1" spans="1:6">
      <c r="A105" s="16">
        <v>-14</v>
      </c>
      <c r="B105" s="35" t="s">
        <v>136</v>
      </c>
      <c r="C105" s="36" t="s">
        <v>134</v>
      </c>
      <c r="D105" s="37">
        <v>4</v>
      </c>
      <c r="E105" s="13">
        <v>3000</v>
      </c>
      <c r="F105" s="12">
        <f t="shared" si="4"/>
        <v>1.2</v>
      </c>
    </row>
    <row r="106" customHeight="1" spans="1:6">
      <c r="A106" s="16">
        <v>-15</v>
      </c>
      <c r="B106" s="35" t="s">
        <v>137</v>
      </c>
      <c r="C106" s="36" t="s">
        <v>132</v>
      </c>
      <c r="D106" s="37">
        <v>1</v>
      </c>
      <c r="E106" s="13">
        <v>10000</v>
      </c>
      <c r="F106" s="12">
        <f t="shared" si="4"/>
        <v>1</v>
      </c>
    </row>
    <row r="107" customHeight="1" spans="1:6">
      <c r="A107" s="9">
        <v>7</v>
      </c>
      <c r="B107" s="10" t="s">
        <v>138</v>
      </c>
      <c r="C107" s="13"/>
      <c r="D107" s="14"/>
      <c r="E107" s="38"/>
      <c r="F107" s="12">
        <f>SUM(F108:F110)</f>
        <v>332.939</v>
      </c>
    </row>
    <row r="108" customHeight="1" spans="1:6">
      <c r="A108" s="16">
        <v>-1</v>
      </c>
      <c r="B108" s="10" t="s">
        <v>139</v>
      </c>
      <c r="C108" s="13" t="s">
        <v>140</v>
      </c>
      <c r="D108" s="13">
        <v>3774</v>
      </c>
      <c r="E108" s="13">
        <v>250</v>
      </c>
      <c r="F108" s="12">
        <f t="shared" ref="F108:F110" si="5">E108*D108/10000</f>
        <v>94.35</v>
      </c>
    </row>
    <row r="109" customHeight="1" spans="1:6">
      <c r="A109" s="16">
        <v>-2</v>
      </c>
      <c r="B109" s="10" t="s">
        <v>141</v>
      </c>
      <c r="C109" s="13" t="s">
        <v>140</v>
      </c>
      <c r="D109" s="13">
        <v>4748</v>
      </c>
      <c r="E109" s="13">
        <v>180</v>
      </c>
      <c r="F109" s="12">
        <f t="shared" si="5"/>
        <v>85.464</v>
      </c>
    </row>
    <row r="110" customHeight="1" spans="1:6">
      <c r="A110" s="16">
        <v>-3</v>
      </c>
      <c r="B110" s="10" t="s">
        <v>142</v>
      </c>
      <c r="C110" s="13" t="s">
        <v>140</v>
      </c>
      <c r="D110" s="13">
        <f>36000+19250+6000</f>
        <v>61250</v>
      </c>
      <c r="E110" s="13">
        <v>25</v>
      </c>
      <c r="F110" s="12">
        <f t="shared" si="5"/>
        <v>153.125</v>
      </c>
    </row>
    <row r="111" customHeight="1" spans="1:6">
      <c r="A111" s="16">
        <v>8</v>
      </c>
      <c r="B111" s="10" t="s">
        <v>143</v>
      </c>
      <c r="C111" s="13"/>
      <c r="D111" s="14"/>
      <c r="E111" s="13"/>
      <c r="F111" s="12">
        <f>SUM(F112:F114)</f>
        <v>40.754912</v>
      </c>
    </row>
    <row r="112" customHeight="1" spans="1:6">
      <c r="A112" s="16">
        <v>-1</v>
      </c>
      <c r="B112" s="10" t="s">
        <v>144</v>
      </c>
      <c r="C112" s="13" t="s">
        <v>18</v>
      </c>
      <c r="D112" s="14">
        <v>10</v>
      </c>
      <c r="E112" s="13">
        <v>25000</v>
      </c>
      <c r="F112" s="12">
        <f t="shared" ref="F112:F114" si="6">E112*D112/10000</f>
        <v>25</v>
      </c>
    </row>
    <row r="113" customHeight="1" spans="1:6">
      <c r="A113" s="16">
        <v>-2</v>
      </c>
      <c r="B113" s="39" t="s">
        <v>145</v>
      </c>
      <c r="C113" s="13" t="s">
        <v>18</v>
      </c>
      <c r="D113" s="14">
        <v>8</v>
      </c>
      <c r="E113" s="13">
        <v>16393.64</v>
      </c>
      <c r="F113" s="12">
        <f t="shared" ref="F113" si="7">E113*D113/10000</f>
        <v>13.114912</v>
      </c>
    </row>
    <row r="114" customHeight="1" spans="1:6">
      <c r="A114" s="16">
        <v>-3</v>
      </c>
      <c r="B114" s="10" t="s">
        <v>146</v>
      </c>
      <c r="C114" s="13" t="s">
        <v>18</v>
      </c>
      <c r="D114" s="14">
        <v>22</v>
      </c>
      <c r="E114" s="13">
        <v>1200</v>
      </c>
      <c r="F114" s="12">
        <f t="shared" si="6"/>
        <v>2.64</v>
      </c>
    </row>
    <row r="115" customHeight="1" spans="1:6">
      <c r="A115" s="16" t="s">
        <v>147</v>
      </c>
      <c r="B115" s="10" t="s">
        <v>148</v>
      </c>
      <c r="C115" s="13"/>
      <c r="D115" s="14"/>
      <c r="E115" s="13"/>
      <c r="F115" s="12">
        <f>SUM(F116:F117)</f>
        <v>426.509376</v>
      </c>
    </row>
    <row r="116" customHeight="1" spans="1:6">
      <c r="A116" s="16">
        <v>1</v>
      </c>
      <c r="B116" s="10" t="s">
        <v>149</v>
      </c>
      <c r="C116" s="13" t="s">
        <v>150</v>
      </c>
      <c r="D116" s="14">
        <f>5681*3</f>
        <v>17043</v>
      </c>
      <c r="E116" s="13">
        <v>228</v>
      </c>
      <c r="F116" s="12">
        <f>E116*D116/10000</f>
        <v>388.5804</v>
      </c>
    </row>
    <row r="117" customHeight="1" spans="1:6">
      <c r="A117" s="16">
        <v>2</v>
      </c>
      <c r="B117" s="10" t="s">
        <v>151</v>
      </c>
      <c r="C117" s="13" t="s">
        <v>150</v>
      </c>
      <c r="D117" s="14">
        <v>5448</v>
      </c>
      <c r="E117" s="13">
        <v>69.62</v>
      </c>
      <c r="F117" s="12">
        <f>E117*D117/10000</f>
        <v>37.928976</v>
      </c>
    </row>
    <row r="118" customHeight="1" spans="1:6">
      <c r="A118" s="16" t="s">
        <v>152</v>
      </c>
      <c r="B118" s="10" t="s">
        <v>153</v>
      </c>
      <c r="C118" s="13"/>
      <c r="D118" s="14"/>
      <c r="E118" s="13"/>
      <c r="F118" s="12">
        <f>SUM(F119:F119)</f>
        <v>24</v>
      </c>
    </row>
    <row r="119" customHeight="1" spans="1:6">
      <c r="A119" s="16">
        <v>1</v>
      </c>
      <c r="B119" s="10" t="s">
        <v>154</v>
      </c>
      <c r="C119" s="13" t="s">
        <v>140</v>
      </c>
      <c r="D119" s="14">
        <v>2000</v>
      </c>
      <c r="E119" s="13">
        <v>120</v>
      </c>
      <c r="F119" s="12">
        <f>E119*D119/10000</f>
        <v>24</v>
      </c>
    </row>
    <row r="120" customHeight="1" spans="1:6">
      <c r="A120" s="16" t="s">
        <v>155</v>
      </c>
      <c r="B120" s="10" t="s">
        <v>156</v>
      </c>
      <c r="C120" s="13"/>
      <c r="D120" s="14"/>
      <c r="E120" s="13"/>
      <c r="F120" s="12">
        <v>66</v>
      </c>
    </row>
    <row r="121" customHeight="1" spans="1:6">
      <c r="A121" s="16">
        <v>1</v>
      </c>
      <c r="B121" s="39" t="s">
        <v>157</v>
      </c>
      <c r="C121" s="13" t="s">
        <v>150</v>
      </c>
      <c r="D121" s="14">
        <v>300</v>
      </c>
      <c r="E121" s="13">
        <v>2200</v>
      </c>
      <c r="F121" s="12">
        <f>E121*D121/10000</f>
        <v>66</v>
      </c>
    </row>
    <row r="122" s="1" customFormat="1" customHeight="1" spans="1:6">
      <c r="A122" s="40" t="s">
        <v>158</v>
      </c>
      <c r="B122" s="41" t="s">
        <v>159</v>
      </c>
      <c r="C122" s="42"/>
      <c r="D122" s="43"/>
      <c r="E122" s="42"/>
      <c r="F122" s="8">
        <f>SUM(F123:F127)</f>
        <v>139.11</v>
      </c>
    </row>
    <row r="123" customHeight="1" spans="1:6">
      <c r="A123" s="4">
        <v>1</v>
      </c>
      <c r="B123" s="44" t="s">
        <v>160</v>
      </c>
      <c r="C123" s="6"/>
      <c r="D123" s="6"/>
      <c r="E123" s="6"/>
      <c r="F123" s="12">
        <v>40.66</v>
      </c>
    </row>
    <row r="124" customHeight="1" spans="1:6">
      <c r="A124" s="11">
        <v>2</v>
      </c>
      <c r="B124" s="44" t="s">
        <v>161</v>
      </c>
      <c r="C124" s="11"/>
      <c r="D124" s="11"/>
      <c r="E124" s="11"/>
      <c r="F124" s="12">
        <v>38.63</v>
      </c>
    </row>
    <row r="125" customHeight="1" spans="1:6">
      <c r="A125" s="11">
        <v>3</v>
      </c>
      <c r="B125" s="44" t="s">
        <v>162</v>
      </c>
      <c r="C125" s="11"/>
      <c r="D125" s="11"/>
      <c r="E125" s="11"/>
      <c r="F125" s="12">
        <v>7.58</v>
      </c>
    </row>
    <row r="126" customHeight="1" spans="1:6">
      <c r="A126" s="11">
        <v>4</v>
      </c>
      <c r="B126" s="44" t="s">
        <v>163</v>
      </c>
      <c r="C126" s="11"/>
      <c r="D126" s="11"/>
      <c r="E126" s="11"/>
      <c r="F126" s="12">
        <v>4.45</v>
      </c>
    </row>
    <row r="127" customHeight="1" spans="1:6">
      <c r="A127" s="11">
        <v>5</v>
      </c>
      <c r="B127" s="44" t="s">
        <v>164</v>
      </c>
      <c r="C127" s="11"/>
      <c r="D127" s="11"/>
      <c r="E127" s="11"/>
      <c r="F127" s="12">
        <v>47.79</v>
      </c>
    </row>
    <row r="128" customHeight="1" spans="1:6">
      <c r="A128" s="45" t="s">
        <v>165</v>
      </c>
      <c r="B128" s="44" t="s">
        <v>166</v>
      </c>
      <c r="C128" s="11"/>
      <c r="D128" s="11"/>
      <c r="E128" s="11"/>
      <c r="F128" s="12">
        <v>13.55</v>
      </c>
    </row>
    <row r="129" customHeight="1" spans="1:6">
      <c r="A129" s="45" t="s">
        <v>167</v>
      </c>
      <c r="B129" s="44" t="s">
        <v>168</v>
      </c>
      <c r="C129" s="11"/>
      <c r="D129" s="11"/>
      <c r="E129" s="11"/>
      <c r="F129" s="12">
        <v>34.24</v>
      </c>
    </row>
    <row r="130" customHeight="1" spans="1:6">
      <c r="A130" s="46" t="s">
        <v>169</v>
      </c>
      <c r="B130" s="7" t="s">
        <v>170</v>
      </c>
      <c r="C130" s="47" t="s">
        <v>171</v>
      </c>
      <c r="D130" s="48">
        <v>695.73</v>
      </c>
      <c r="E130" s="48">
        <v>21479.59</v>
      </c>
      <c r="F130" s="8">
        <f>F122+F4</f>
        <v>1494.4</v>
      </c>
    </row>
    <row r="134" customHeight="1" spans="5:5">
      <c r="E134" s="49"/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黄志萍</dc:creator>
  <cp:lastModifiedBy>lenovo</cp:lastModifiedBy>
  <dcterms:created xsi:type="dcterms:W3CDTF">2019-03-05T07:22:00Z</dcterms:created>
  <cp:lastPrinted>2019-05-14T02:40:00Z</cp:lastPrinted>
  <dcterms:modified xsi:type="dcterms:W3CDTF">2019-12-06T02:48:19Z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