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180" windowHeight="12540"/>
  </bookViews>
  <sheets>
    <sheet name="概算对比表（陈）" sheetId="1" r:id="rId1"/>
    <sheet name="Sheet1 (2)" sheetId="4" r:id="rId2"/>
    <sheet name="Sheet2" sheetId="2" r:id="rId3"/>
    <sheet name="Sheet3" sheetId="3" r:id="rId4"/>
  </sheets>
  <calcPr calcId="144525"/>
  <oleSize ref="A1:G246"/>
</workbook>
</file>

<file path=xl/sharedStrings.xml><?xml version="1.0" encoding="utf-8"?>
<sst xmlns="http://schemas.openxmlformats.org/spreadsheetml/2006/main" count="148">
  <si>
    <t>附件6：</t>
  </si>
  <si>
    <t>奉贤区奉城镇大门村农田建设项目投资明细表</t>
  </si>
  <si>
    <t>序号</t>
  </si>
  <si>
    <t>建设内容</t>
  </si>
  <si>
    <t>单位</t>
  </si>
  <si>
    <t>数量</t>
  </si>
  <si>
    <t>单价（元）</t>
  </si>
  <si>
    <t>项目金额   （万元）</t>
  </si>
  <si>
    <t>一</t>
  </si>
  <si>
    <t>工程费用</t>
  </si>
  <si>
    <t>亩</t>
  </si>
  <si>
    <t>灌溉泵站</t>
  </si>
  <si>
    <t>座</t>
  </si>
  <si>
    <t>⑴</t>
  </si>
  <si>
    <t>翻建灌溉双泵站</t>
  </si>
  <si>
    <t>⑵</t>
  </si>
  <si>
    <t>翻建灌溉单泵站</t>
  </si>
  <si>
    <t>⑶</t>
  </si>
  <si>
    <t>翻建灌溉小泵站</t>
  </si>
  <si>
    <t>地下渠道</t>
  </si>
  <si>
    <t>m</t>
  </si>
  <si>
    <r>
      <rPr>
        <sz val="12"/>
        <color indexed="8"/>
        <rFont val="Times New Roman"/>
        <charset val="134"/>
      </rPr>
      <t>DN800UPVC</t>
    </r>
    <r>
      <rPr>
        <sz val="12"/>
        <color indexed="8"/>
        <rFont val="宋体"/>
        <charset val="134"/>
      </rPr>
      <t>实壁管</t>
    </r>
  </si>
  <si>
    <r>
      <rPr>
        <sz val="12"/>
        <color indexed="8"/>
        <rFont val="Times New Roman"/>
        <charset val="134"/>
      </rPr>
      <t>DN630UPVC</t>
    </r>
    <r>
      <rPr>
        <sz val="12"/>
        <color indexed="8"/>
        <rFont val="宋体"/>
        <charset val="134"/>
      </rPr>
      <t>实壁管</t>
    </r>
  </si>
  <si>
    <r>
      <rPr>
        <sz val="12"/>
        <color indexed="8"/>
        <rFont val="Times New Roman"/>
        <charset val="134"/>
      </rPr>
      <t>DN500UPVC</t>
    </r>
    <r>
      <rPr>
        <sz val="12"/>
        <color indexed="8"/>
        <rFont val="宋体"/>
        <charset val="134"/>
      </rPr>
      <t>实壁管</t>
    </r>
  </si>
  <si>
    <t>⑷</t>
  </si>
  <si>
    <r>
      <rPr>
        <sz val="12"/>
        <color indexed="8"/>
        <rFont val="Times New Roman"/>
        <charset val="134"/>
      </rPr>
      <t>DN450UPVC</t>
    </r>
    <r>
      <rPr>
        <sz val="12"/>
        <color indexed="8"/>
        <rFont val="宋体"/>
        <charset val="134"/>
      </rPr>
      <t>实壁管</t>
    </r>
  </si>
  <si>
    <t>⑸</t>
  </si>
  <si>
    <r>
      <rPr>
        <sz val="12"/>
        <color indexed="8"/>
        <rFont val="Times New Roman"/>
        <charset val="134"/>
      </rPr>
      <t>DN400UPVC</t>
    </r>
    <r>
      <rPr>
        <sz val="12"/>
        <color indexed="8"/>
        <rFont val="宋体"/>
        <charset val="134"/>
      </rPr>
      <t>实壁管</t>
    </r>
  </si>
  <si>
    <t>渠道管材</t>
  </si>
  <si>
    <t>项</t>
  </si>
  <si>
    <t>新建旋盖式放水口</t>
  </si>
  <si>
    <t>个</t>
  </si>
  <si>
    <t>a</t>
  </si>
  <si>
    <t>不穿路</t>
  </si>
  <si>
    <t>b</t>
  </si>
  <si>
    <t>穿路</t>
  </si>
  <si>
    <t>渠道穿路钢套管</t>
  </si>
  <si>
    <t>倒虹</t>
  </si>
  <si>
    <r>
      <rPr>
        <sz val="12"/>
        <color indexed="8"/>
        <rFont val="宋体"/>
        <charset val="134"/>
      </rPr>
      <t>倒虹吸</t>
    </r>
    <r>
      <rPr>
        <sz val="12"/>
        <color indexed="8"/>
        <rFont val="Times New Roman"/>
        <charset val="134"/>
      </rPr>
      <t>(DN400 L=100m)</t>
    </r>
  </si>
  <si>
    <r>
      <rPr>
        <sz val="12"/>
        <color indexed="8"/>
        <rFont val="宋体"/>
        <charset val="134"/>
      </rPr>
      <t>倒虹吸</t>
    </r>
    <r>
      <rPr>
        <sz val="12"/>
        <color indexed="8"/>
        <rFont val="Times New Roman"/>
        <charset val="134"/>
      </rPr>
      <t>(DN500 L=50m)</t>
    </r>
  </si>
  <si>
    <r>
      <rPr>
        <sz val="12"/>
        <color indexed="8"/>
        <rFont val="宋体"/>
        <charset val="134"/>
      </rPr>
      <t>倒虹吸</t>
    </r>
    <r>
      <rPr>
        <sz val="12"/>
        <color indexed="8"/>
        <rFont val="Times New Roman"/>
        <charset val="134"/>
      </rPr>
      <t>(DN500 L=60m)</t>
    </r>
  </si>
  <si>
    <t>衬砌明沟</t>
  </si>
  <si>
    <t>新建排水沟</t>
  </si>
  <si>
    <t>1.0x1.0m</t>
  </si>
  <si>
    <t>修复原有老沟</t>
  </si>
  <si>
    <t>c</t>
  </si>
  <si>
    <t>生态明沟</t>
  </si>
  <si>
    <t>平板闸阀田间排水口</t>
  </si>
  <si>
    <t>外河排水口（大）</t>
  </si>
  <si>
    <r>
      <rPr>
        <sz val="12"/>
        <color indexed="8"/>
        <rFont val="宋体"/>
        <charset val="134"/>
      </rPr>
      <t>新建下田坡道</t>
    </r>
    <r>
      <rPr>
        <sz val="12"/>
        <color indexed="8"/>
        <rFont val="Times New Roman"/>
        <charset val="134"/>
      </rPr>
      <t>1</t>
    </r>
    <r>
      <rPr>
        <sz val="12"/>
        <color indexed="8"/>
        <rFont val="宋体"/>
        <charset val="134"/>
      </rPr>
      <t>（直接下田）</t>
    </r>
  </si>
  <si>
    <t>处</t>
  </si>
  <si>
    <t>明沟穿路管</t>
  </si>
  <si>
    <r>
      <rPr>
        <sz val="12"/>
        <rFont val="Times New Roman"/>
        <charset val="134"/>
      </rPr>
      <t>DN500UPVC</t>
    </r>
    <r>
      <rPr>
        <sz val="12"/>
        <rFont val="宋体"/>
        <charset val="134"/>
      </rPr>
      <t>直壁管</t>
    </r>
  </si>
  <si>
    <t>新建穿路钢套管DN600</t>
  </si>
  <si>
    <t>分水井、检查井、排泥井</t>
  </si>
  <si>
    <t>分水井</t>
  </si>
  <si>
    <t>检查井</t>
  </si>
  <si>
    <t>排泥井</t>
  </si>
  <si>
    <t>道路工程</t>
  </si>
  <si>
    <t>新建道路</t>
  </si>
  <si>
    <r>
      <rPr>
        <sz val="12"/>
        <color indexed="8"/>
        <rFont val="Times New Roman"/>
        <charset val="134"/>
      </rPr>
      <t>m</t>
    </r>
    <r>
      <rPr>
        <vertAlign val="superscript"/>
        <sz val="12"/>
        <color indexed="8"/>
        <rFont val="Times New Roman"/>
        <charset val="134"/>
      </rPr>
      <t>2</t>
    </r>
  </si>
  <si>
    <t>新建支路（水泥）</t>
  </si>
  <si>
    <t>新建支路（砂石）</t>
  </si>
  <si>
    <t>回车道</t>
  </si>
  <si>
    <t>汇车道</t>
  </si>
  <si>
    <t>破路修复</t>
  </si>
  <si>
    <t>拆除工程</t>
  </si>
  <si>
    <t>拆除砼道路</t>
  </si>
  <si>
    <t>拆除明沟</t>
  </si>
  <si>
    <t>农田输配电工程</t>
  </si>
  <si>
    <t>土地平整</t>
  </si>
  <si>
    <t>二</t>
  </si>
  <si>
    <t>工程建设其他费用</t>
  </si>
  <si>
    <t>（一）</t>
  </si>
  <si>
    <t>项目管理费</t>
  </si>
  <si>
    <t>万元</t>
  </si>
  <si>
    <t>（二）</t>
  </si>
  <si>
    <t>招标代理费</t>
  </si>
  <si>
    <t>清单编制费</t>
  </si>
  <si>
    <t>（三）</t>
  </si>
  <si>
    <t>勘察设计费</t>
  </si>
  <si>
    <t>勘察费</t>
  </si>
  <si>
    <t>设计费</t>
  </si>
  <si>
    <t>施工图设计费</t>
  </si>
  <si>
    <t>（四）</t>
  </si>
  <si>
    <t>工程建设监理费</t>
  </si>
  <si>
    <t>三</t>
  </si>
  <si>
    <t>总投资</t>
  </si>
  <si>
    <r>
      <rPr>
        <sz val="12"/>
        <color theme="1"/>
        <rFont val="宋体"/>
        <charset val="134"/>
      </rPr>
      <t>奉贤区</t>
    </r>
    <r>
      <rPr>
        <sz val="12"/>
        <color theme="1"/>
        <rFont val="Times New Roman"/>
        <charset val="134"/>
      </rPr>
      <t>2019</t>
    </r>
    <r>
      <rPr>
        <sz val="12"/>
        <color theme="1"/>
        <rFont val="宋体"/>
        <charset val="134"/>
      </rPr>
      <t>年金汇镇大门村高标准农田建设项目概算对比表</t>
    </r>
  </si>
  <si>
    <r>
      <rPr>
        <sz val="12"/>
        <color theme="1"/>
        <rFont val="宋体"/>
        <charset val="134"/>
      </rPr>
      <t>序号</t>
    </r>
  </si>
  <si>
    <r>
      <rPr>
        <sz val="12"/>
        <color theme="1"/>
        <rFont val="宋体"/>
        <charset val="134"/>
      </rPr>
      <t>建设内容</t>
    </r>
  </si>
  <si>
    <r>
      <rPr>
        <sz val="12"/>
        <color theme="1"/>
        <rFont val="宋体"/>
        <charset val="134"/>
      </rPr>
      <t>单位</t>
    </r>
  </si>
  <si>
    <r>
      <rPr>
        <sz val="12"/>
        <color theme="1"/>
        <rFont val="宋体"/>
        <charset val="134"/>
      </rPr>
      <t>评审概算</t>
    </r>
  </si>
  <si>
    <r>
      <rPr>
        <sz val="12"/>
        <color theme="1"/>
        <rFont val="宋体"/>
        <charset val="134"/>
      </rPr>
      <t>修改后概算</t>
    </r>
  </si>
  <si>
    <r>
      <rPr>
        <sz val="12"/>
        <rFont val="宋体"/>
        <charset val="134"/>
      </rPr>
      <t>数量增减</t>
    </r>
  </si>
  <si>
    <r>
      <rPr>
        <sz val="12"/>
        <rFont val="宋体"/>
        <charset val="134"/>
      </rPr>
      <t>金额增减（万元）</t>
    </r>
  </si>
  <si>
    <r>
      <rPr>
        <sz val="12"/>
        <color theme="1"/>
        <rFont val="宋体"/>
        <charset val="134"/>
      </rPr>
      <t>备注</t>
    </r>
  </si>
  <si>
    <r>
      <rPr>
        <sz val="12"/>
        <color theme="1"/>
        <rFont val="宋体"/>
        <charset val="134"/>
      </rPr>
      <t>数量</t>
    </r>
  </si>
  <si>
    <r>
      <rPr>
        <sz val="12"/>
        <rFont val="宋体"/>
        <charset val="134"/>
      </rPr>
      <t>概算金额（万元）</t>
    </r>
  </si>
  <si>
    <r>
      <rPr>
        <sz val="12"/>
        <rFont val="宋体"/>
        <charset val="134"/>
      </rPr>
      <t>单价（元）</t>
    </r>
  </si>
  <si>
    <r>
      <rPr>
        <b/>
        <sz val="12"/>
        <color theme="1"/>
        <rFont val="宋体"/>
        <charset val="134"/>
      </rPr>
      <t>一</t>
    </r>
  </si>
  <si>
    <r>
      <rPr>
        <b/>
        <sz val="12"/>
        <color theme="1"/>
        <rFont val="宋体"/>
        <charset val="134"/>
      </rPr>
      <t>工程费用</t>
    </r>
  </si>
  <si>
    <r>
      <rPr>
        <b/>
        <sz val="12"/>
        <rFont val="宋体"/>
        <charset val="134"/>
      </rPr>
      <t>座</t>
    </r>
  </si>
  <si>
    <r>
      <rPr>
        <sz val="12"/>
        <rFont val="宋体"/>
        <charset val="134"/>
      </rPr>
      <t>⑴</t>
    </r>
  </si>
  <si>
    <r>
      <rPr>
        <sz val="12"/>
        <rFont val="宋体"/>
        <charset val="134"/>
      </rPr>
      <t>座</t>
    </r>
  </si>
  <si>
    <r>
      <rPr>
        <sz val="12"/>
        <rFont val="宋体"/>
        <charset val="134"/>
      </rPr>
      <t>⑵</t>
    </r>
  </si>
  <si>
    <r>
      <rPr>
        <sz val="12"/>
        <rFont val="宋体"/>
        <charset val="134"/>
      </rPr>
      <t>翻建灌溉单泵站</t>
    </r>
  </si>
  <si>
    <r>
      <rPr>
        <sz val="12"/>
        <rFont val="宋体"/>
        <charset val="134"/>
      </rPr>
      <t>⑶</t>
    </r>
  </si>
  <si>
    <r>
      <rPr>
        <sz val="12"/>
        <rFont val="宋体"/>
        <charset val="134"/>
      </rPr>
      <t>翻建灌溉小泵站</t>
    </r>
  </si>
  <si>
    <r>
      <rPr>
        <b/>
        <sz val="12"/>
        <rFont val="宋体"/>
        <charset val="134"/>
      </rPr>
      <t>地下渠道</t>
    </r>
  </si>
  <si>
    <r>
      <rPr>
        <sz val="12"/>
        <rFont val="宋体"/>
        <charset val="134"/>
      </rPr>
      <t>⑷</t>
    </r>
  </si>
  <si>
    <r>
      <rPr>
        <sz val="12"/>
        <rFont val="宋体"/>
        <charset val="134"/>
      </rPr>
      <t>⑸</t>
    </r>
  </si>
  <si>
    <r>
      <rPr>
        <sz val="12"/>
        <rFont val="宋体"/>
        <charset val="134"/>
      </rPr>
      <t>渠道管材</t>
    </r>
  </si>
  <si>
    <r>
      <rPr>
        <sz val="12"/>
        <rFont val="宋体"/>
        <charset val="134"/>
      </rPr>
      <t>项</t>
    </r>
  </si>
  <si>
    <r>
      <rPr>
        <sz val="12"/>
        <color indexed="8"/>
        <rFont val="宋体"/>
        <charset val="134"/>
      </rPr>
      <t>新建旋盖式放水口</t>
    </r>
  </si>
  <si>
    <r>
      <rPr>
        <sz val="12"/>
        <rFont val="宋体"/>
        <charset val="134"/>
      </rPr>
      <t>个</t>
    </r>
  </si>
  <si>
    <r>
      <rPr>
        <sz val="12"/>
        <color indexed="8"/>
        <rFont val="宋体"/>
        <charset val="134"/>
      </rPr>
      <t>不穿路</t>
    </r>
  </si>
  <si>
    <r>
      <rPr>
        <sz val="12"/>
        <color indexed="8"/>
        <rFont val="宋体"/>
        <charset val="134"/>
      </rPr>
      <t>穿路</t>
    </r>
  </si>
  <si>
    <r>
      <rPr>
        <sz val="12"/>
        <color indexed="8"/>
        <rFont val="宋体"/>
        <charset val="134"/>
      </rPr>
      <t>渠道穿路钢套管</t>
    </r>
  </si>
  <si>
    <r>
      <rPr>
        <b/>
        <sz val="12"/>
        <rFont val="宋体"/>
        <charset val="134"/>
      </rPr>
      <t>倒虹</t>
    </r>
  </si>
  <si>
    <r>
      <rPr>
        <b/>
        <sz val="12"/>
        <rFont val="宋体"/>
        <charset val="134"/>
      </rPr>
      <t>衬砌明沟</t>
    </r>
  </si>
  <si>
    <r>
      <rPr>
        <sz val="12"/>
        <rFont val="宋体"/>
        <charset val="134"/>
      </rPr>
      <t>新建排水沟</t>
    </r>
  </si>
  <si>
    <r>
      <rPr>
        <sz val="12"/>
        <rFont val="宋体"/>
        <charset val="134"/>
      </rPr>
      <t>平板闸阀田间排水口</t>
    </r>
  </si>
  <si>
    <r>
      <rPr>
        <sz val="12"/>
        <rFont val="宋体"/>
        <charset val="134"/>
      </rPr>
      <t>外河排水口（大）</t>
    </r>
  </si>
  <si>
    <r>
      <rPr>
        <sz val="12"/>
        <rFont val="宋体"/>
        <charset val="134"/>
      </rPr>
      <t>处</t>
    </r>
  </si>
  <si>
    <r>
      <rPr>
        <sz val="12"/>
        <color indexed="8"/>
        <rFont val="宋体"/>
        <charset val="134"/>
      </rPr>
      <t>明沟穿路管</t>
    </r>
  </si>
  <si>
    <r>
      <rPr>
        <b/>
        <sz val="12"/>
        <color indexed="8"/>
        <rFont val="宋体"/>
        <charset val="134"/>
      </rPr>
      <t>分水井、检查井、排泥井</t>
    </r>
  </si>
  <si>
    <r>
      <rPr>
        <b/>
        <sz val="12"/>
        <color indexed="8"/>
        <rFont val="宋体"/>
        <charset val="134"/>
      </rPr>
      <t>座</t>
    </r>
  </si>
  <si>
    <r>
      <rPr>
        <sz val="12"/>
        <rFont val="宋体"/>
        <charset val="134"/>
      </rPr>
      <t>分水井</t>
    </r>
  </si>
  <si>
    <r>
      <rPr>
        <sz val="12"/>
        <color indexed="8"/>
        <rFont val="宋体"/>
        <charset val="134"/>
      </rPr>
      <t>座</t>
    </r>
  </si>
  <si>
    <r>
      <rPr>
        <sz val="12"/>
        <rFont val="宋体"/>
        <charset val="134"/>
      </rPr>
      <t>检查井</t>
    </r>
  </si>
  <si>
    <r>
      <rPr>
        <sz val="12"/>
        <rFont val="宋体"/>
        <charset val="134"/>
      </rPr>
      <t>排泥井</t>
    </r>
  </si>
  <si>
    <r>
      <rPr>
        <b/>
        <sz val="12"/>
        <color indexed="8"/>
        <rFont val="宋体"/>
        <charset val="134"/>
      </rPr>
      <t>道路工程</t>
    </r>
  </si>
  <si>
    <r>
      <rPr>
        <sz val="12"/>
        <color indexed="8"/>
        <rFont val="宋体"/>
        <charset val="134"/>
      </rPr>
      <t>新建道路</t>
    </r>
  </si>
  <si>
    <r>
      <rPr>
        <sz val="12"/>
        <color indexed="8"/>
        <rFont val="宋体"/>
        <charset val="134"/>
      </rPr>
      <t>新建支路（混凝土）</t>
    </r>
  </si>
  <si>
    <r>
      <rPr>
        <sz val="12"/>
        <color indexed="8"/>
        <rFont val="宋体"/>
        <charset val="134"/>
      </rPr>
      <t>新建支路（砂石）</t>
    </r>
  </si>
  <si>
    <r>
      <rPr>
        <sz val="12"/>
        <color indexed="8"/>
        <rFont val="宋体"/>
        <charset val="134"/>
      </rPr>
      <t>回车道</t>
    </r>
  </si>
  <si>
    <r>
      <rPr>
        <sz val="12"/>
        <color indexed="8"/>
        <rFont val="宋体"/>
        <charset val="134"/>
      </rPr>
      <t>汇车道</t>
    </r>
  </si>
  <si>
    <r>
      <rPr>
        <sz val="12"/>
        <color indexed="8"/>
        <rFont val="宋体"/>
        <charset val="134"/>
      </rPr>
      <t>破路修复</t>
    </r>
  </si>
  <si>
    <r>
      <rPr>
        <b/>
        <sz val="12"/>
        <color indexed="8"/>
        <rFont val="宋体"/>
        <charset val="134"/>
      </rPr>
      <t>拆除工程</t>
    </r>
  </si>
  <si>
    <r>
      <rPr>
        <sz val="12"/>
        <color indexed="8"/>
        <rFont val="宋体"/>
        <charset val="134"/>
      </rPr>
      <t>拆除砼道路</t>
    </r>
  </si>
  <si>
    <r>
      <rPr>
        <sz val="12"/>
        <color indexed="8"/>
        <rFont val="宋体"/>
        <charset val="134"/>
      </rPr>
      <t>拆除明沟</t>
    </r>
  </si>
  <si>
    <r>
      <rPr>
        <b/>
        <sz val="12"/>
        <color indexed="8"/>
        <rFont val="宋体"/>
        <charset val="134"/>
      </rPr>
      <t>土地平整</t>
    </r>
  </si>
  <si>
    <r>
      <rPr>
        <b/>
        <sz val="12"/>
        <color indexed="8"/>
        <rFont val="宋体"/>
        <charset val="134"/>
      </rPr>
      <t>亩</t>
    </r>
  </si>
  <si>
    <r>
      <rPr>
        <b/>
        <sz val="12"/>
        <rFont val="宋体"/>
        <charset val="134"/>
      </rPr>
      <t>二</t>
    </r>
  </si>
  <si>
    <r>
      <rPr>
        <b/>
        <sz val="12"/>
        <rFont val="宋体"/>
        <charset val="134"/>
      </rPr>
      <t>独立费用</t>
    </r>
  </si>
  <si>
    <r>
      <rPr>
        <b/>
        <sz val="12"/>
        <rFont val="宋体"/>
        <charset val="134"/>
      </rPr>
      <t>三</t>
    </r>
  </si>
  <si>
    <r>
      <rPr>
        <b/>
        <sz val="12"/>
        <rFont val="宋体"/>
        <charset val="134"/>
      </rPr>
      <t>概算总投资</t>
    </r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</si>
</sst>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.00_ "/>
    <numFmt numFmtId="177" formatCode="_ \¥* #,##0.00_ ;_ \¥* \-#,##0.00_ ;_ \¥* \-??_ ;_ @_ "/>
    <numFmt numFmtId="178" formatCode="0_);\(0\)"/>
  </numFmts>
  <fonts count="42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2"/>
      <name val="宋体"/>
      <charset val="134"/>
    </font>
    <font>
      <sz val="12"/>
      <name val="Times New Roman"/>
      <charset val="134"/>
    </font>
    <font>
      <b/>
      <sz val="12"/>
      <color theme="1"/>
      <name val="Times New Roman"/>
      <charset val="134"/>
    </font>
    <font>
      <b/>
      <sz val="12"/>
      <name val="Times New Roman"/>
      <charset val="134"/>
    </font>
    <font>
      <b/>
      <sz val="12"/>
      <color theme="1"/>
      <name val="宋体"/>
      <charset val="134"/>
    </font>
    <font>
      <sz val="12"/>
      <color indexed="8"/>
      <name val="Times New Roman"/>
      <charset val="134"/>
    </font>
    <font>
      <sz val="12"/>
      <color indexed="8"/>
      <name val="宋体"/>
      <charset val="134"/>
    </font>
    <font>
      <b/>
      <sz val="12"/>
      <color indexed="8"/>
      <name val="Times New Roman"/>
      <charset val="134"/>
    </font>
    <font>
      <b/>
      <sz val="12"/>
      <name val="宋体"/>
      <charset val="134"/>
    </font>
    <font>
      <b/>
      <sz val="12"/>
      <color indexed="8"/>
      <name val="宋体"/>
      <charset val="134"/>
    </font>
    <font>
      <sz val="14"/>
      <color theme="1"/>
      <name val="黑体"/>
      <charset val="134"/>
    </font>
    <font>
      <b/>
      <sz val="11"/>
      <color theme="1"/>
      <name val="Times New Roman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sz val="12"/>
      <color theme="1"/>
      <name val="宋体"/>
      <charset val="134"/>
    </font>
    <font>
      <sz val="11"/>
      <color indexed="9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rgb="FF006100"/>
      <name val="宋体"/>
      <charset val="0"/>
      <scheme val="minor"/>
    </font>
    <font>
      <sz val="9"/>
      <color indexed="8"/>
      <name val="宋体"/>
      <charset val="134"/>
    </font>
    <font>
      <b/>
      <sz val="15"/>
      <color theme="3"/>
      <name val="宋体"/>
      <charset val="134"/>
      <scheme val="minor"/>
    </font>
    <font>
      <sz val="11"/>
      <color indexed="20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17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vertAlign val="superscript"/>
      <sz val="12"/>
      <color indexed="8"/>
      <name val="Times New Roman"/>
      <charset val="134"/>
    </font>
  </fonts>
  <fills count="4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26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11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9" fillId="23" borderId="4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32" borderId="7" applyNumberFormat="0" applyFont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18" fillId="46" borderId="0" applyNumberFormat="0" applyBorder="0" applyAlignment="0" applyProtection="0">
      <alignment vertical="center"/>
    </xf>
    <xf numFmtId="0" fontId="37" fillId="29" borderId="9" applyNumberFormat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32" fillId="29" borderId="4" applyNumberFormat="0" applyAlignment="0" applyProtection="0">
      <alignment vertical="center"/>
    </xf>
    <xf numFmtId="0" fontId="40" fillId="45" borderId="10" applyNumberFormat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36" fillId="0" borderId="8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39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42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19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2" fillId="0" borderId="0"/>
    <xf numFmtId="0" fontId="22" fillId="0" borderId="0"/>
    <xf numFmtId="9" fontId="2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0" fillId="0" borderId="0"/>
    <xf numFmtId="0" fontId="20" fillId="0" borderId="0"/>
    <xf numFmtId="0" fontId="8" fillId="0" borderId="0"/>
    <xf numFmtId="0" fontId="8" fillId="0" borderId="0"/>
    <xf numFmtId="0" fontId="2" fillId="0" borderId="0"/>
    <xf numFmtId="0" fontId="2" fillId="0" borderId="0">
      <alignment vertical="center"/>
    </xf>
    <xf numFmtId="0" fontId="34" fillId="15" borderId="0" applyNumberFormat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2" xfId="107" applyFont="1" applyFill="1" applyBorder="1" applyAlignment="1">
      <alignment horizontal="center" vertical="center" wrapText="1"/>
    </xf>
    <xf numFmtId="0" fontId="3" fillId="0" borderId="2" xfId="107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2" xfId="107" applyFont="1" applyFill="1" applyBorder="1" applyAlignment="1">
      <alignment horizontal="right" vertical="center" wrapText="1"/>
    </xf>
    <xf numFmtId="176" fontId="5" fillId="0" borderId="2" xfId="107" applyNumberFormat="1" applyFont="1" applyFill="1" applyBorder="1" applyAlignment="1">
      <alignment horizontal="center" vertical="center" wrapText="1"/>
    </xf>
    <xf numFmtId="0" fontId="5" fillId="0" borderId="2" xfId="107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0" fontId="5" fillId="0" borderId="2" xfId="84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3" fillId="0" borderId="2" xfId="84" applyFont="1" applyFill="1" applyBorder="1" applyAlignment="1">
      <alignment horizontal="center" vertical="center"/>
    </xf>
    <xf numFmtId="0" fontId="3" fillId="0" borderId="2" xfId="107" applyFont="1" applyFill="1" applyBorder="1" applyAlignment="1">
      <alignment horizontal="right" vertical="center" wrapText="1"/>
    </xf>
    <xf numFmtId="176" fontId="1" fillId="0" borderId="2" xfId="0" applyNumberFormat="1" applyFont="1" applyBorder="1">
      <alignment vertical="center"/>
    </xf>
    <xf numFmtId="0" fontId="3" fillId="0" borderId="2" xfId="0" applyFont="1" applyFill="1" applyBorder="1" applyAlignment="1">
      <alignment vertical="center"/>
    </xf>
    <xf numFmtId="0" fontId="5" fillId="0" borderId="2" xfId="84" applyFont="1" applyFill="1" applyBorder="1" applyAlignment="1">
      <alignment vertical="center"/>
    </xf>
    <xf numFmtId="0" fontId="4" fillId="0" borderId="2" xfId="0" applyFont="1" applyBorder="1" applyAlignment="1">
      <alignment horizontal="right" vertical="center"/>
    </xf>
    <xf numFmtId="176" fontId="4" fillId="0" borderId="2" xfId="0" applyNumberFormat="1" applyFont="1" applyBorder="1">
      <alignment vertical="center"/>
    </xf>
    <xf numFmtId="0" fontId="4" fillId="0" borderId="2" xfId="0" applyFont="1" applyBorder="1">
      <alignment vertical="center"/>
    </xf>
    <xf numFmtId="0" fontId="7" fillId="0" borderId="2" xfId="84" applyFont="1" applyFill="1" applyBorder="1" applyAlignment="1">
      <alignment vertical="center"/>
    </xf>
    <xf numFmtId="0" fontId="1" fillId="0" borderId="2" xfId="0" applyFont="1" applyBorder="1" applyAlignment="1">
      <alignment horizontal="right" vertical="center"/>
    </xf>
    <xf numFmtId="0" fontId="1" fillId="0" borderId="2" xfId="0" applyFont="1" applyBorder="1">
      <alignment vertical="center"/>
    </xf>
    <xf numFmtId="178" fontId="3" fillId="0" borderId="2" xfId="84" applyNumberFormat="1" applyFont="1" applyBorder="1" applyAlignment="1">
      <alignment horizontal="center" vertical="center"/>
    </xf>
    <xf numFmtId="0" fontId="3" fillId="0" borderId="2" xfId="84" applyFont="1" applyFill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178" fontId="5" fillId="0" borderId="2" xfId="84" applyNumberFormat="1" applyFont="1" applyBorder="1" applyAlignment="1">
      <alignment horizontal="center" vertical="center"/>
    </xf>
    <xf numFmtId="0" fontId="9" fillId="0" borderId="2" xfId="0" applyFont="1" applyFill="1" applyBorder="1" applyAlignment="1">
      <alignment vertical="center"/>
    </xf>
    <xf numFmtId="0" fontId="9" fillId="0" borderId="2" xfId="84" applyFont="1" applyFill="1" applyBorder="1" applyAlignment="1">
      <alignment horizontal="center" vertical="center"/>
    </xf>
    <xf numFmtId="0" fontId="7" fillId="0" borderId="2" xfId="84" applyFont="1" applyFill="1" applyBorder="1" applyAlignment="1">
      <alignment horizontal="center" vertical="center"/>
    </xf>
    <xf numFmtId="0" fontId="9" fillId="0" borderId="2" xfId="84" applyFont="1" applyFill="1" applyBorder="1" applyAlignment="1">
      <alignment vertical="center"/>
    </xf>
    <xf numFmtId="0" fontId="10" fillId="2" borderId="2" xfId="0" applyFont="1" applyFill="1" applyBorder="1" applyAlignment="1">
      <alignment vertical="center"/>
    </xf>
    <xf numFmtId="0" fontId="11" fillId="0" borderId="2" xfId="84" applyFont="1" applyFill="1" applyBorder="1" applyAlignment="1">
      <alignment horizontal="center" vertical="center"/>
    </xf>
    <xf numFmtId="0" fontId="5" fillId="0" borderId="2" xfId="84" applyFont="1" applyBorder="1" applyAlignment="1">
      <alignment horizontal="center" vertical="center" wrapText="1"/>
    </xf>
    <xf numFmtId="0" fontId="5" fillId="0" borderId="2" xfId="84" applyFont="1" applyBorder="1" applyAlignment="1">
      <alignment horizontal="center" vertical="center"/>
    </xf>
    <xf numFmtId="176" fontId="3" fillId="0" borderId="2" xfId="107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0" fontId="14" fillId="0" borderId="2" xfId="0" applyFont="1" applyBorder="1" applyAlignment="1">
      <alignment horizontal="center" vertical="center"/>
    </xf>
    <xf numFmtId="0" fontId="15" fillId="0" borderId="2" xfId="107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2" fontId="5" fillId="0" borderId="2" xfId="107" applyNumberFormat="1" applyFont="1" applyFill="1" applyBorder="1" applyAlignment="1">
      <alignment horizontal="center" vertical="center" wrapText="1"/>
    </xf>
    <xf numFmtId="176" fontId="5" fillId="0" borderId="2" xfId="107" applyNumberFormat="1" applyFont="1" applyFill="1" applyBorder="1" applyAlignment="1">
      <alignment horizontal="right" vertical="center" wrapText="1"/>
    </xf>
    <xf numFmtId="176" fontId="1" fillId="0" borderId="0" xfId="0" applyNumberFormat="1" applyFont="1">
      <alignment vertical="center"/>
    </xf>
    <xf numFmtId="0" fontId="10" fillId="0" borderId="2" xfId="84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84" applyFont="1" applyFill="1" applyBorder="1" applyAlignment="1">
      <alignment horizontal="center" vertical="center"/>
    </xf>
    <xf numFmtId="0" fontId="10" fillId="0" borderId="2" xfId="84" applyFont="1" applyFill="1" applyBorder="1" applyAlignment="1">
      <alignment vertical="center"/>
    </xf>
    <xf numFmtId="2" fontId="1" fillId="0" borderId="2" xfId="0" applyNumberFormat="1" applyFont="1" applyBorder="1">
      <alignment vertical="center"/>
    </xf>
    <xf numFmtId="0" fontId="2" fillId="0" borderId="2" xfId="84" applyFont="1" applyFill="1" applyBorder="1" applyAlignment="1">
      <alignment vertical="center"/>
    </xf>
    <xf numFmtId="0" fontId="8" fillId="0" borderId="2" xfId="84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8" fillId="0" borderId="2" xfId="84" applyFont="1" applyFill="1" applyBorder="1" applyAlignment="1">
      <alignment horizontal="center" vertical="center"/>
    </xf>
    <xf numFmtId="0" fontId="11" fillId="0" borderId="2" xfId="84" applyFont="1" applyFill="1" applyBorder="1" applyAlignment="1">
      <alignment vertical="center"/>
    </xf>
    <xf numFmtId="178" fontId="10" fillId="0" borderId="2" xfId="84" applyNumberFormat="1" applyFont="1" applyBorder="1" applyAlignment="1">
      <alignment horizontal="center" vertical="center"/>
    </xf>
    <xf numFmtId="0" fontId="10" fillId="0" borderId="2" xfId="84" applyFont="1" applyBorder="1" applyAlignment="1">
      <alignment horizontal="center" vertical="center" wrapText="1"/>
    </xf>
    <xf numFmtId="178" fontId="2" fillId="0" borderId="2" xfId="84" applyNumberFormat="1" applyFont="1" applyBorder="1" applyAlignment="1">
      <alignment horizontal="left" vertical="center"/>
    </xf>
    <xf numFmtId="0" fontId="2" fillId="0" borderId="2" xfId="84" applyFont="1" applyBorder="1" applyAlignment="1">
      <alignment horizontal="left" vertical="center" wrapText="1"/>
    </xf>
    <xf numFmtId="0" fontId="1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0" fontId="10" fillId="0" borderId="2" xfId="84" applyFont="1" applyBorder="1" applyAlignment="1">
      <alignment horizontal="center" vertical="center"/>
    </xf>
    <xf numFmtId="2" fontId="4" fillId="0" borderId="2" xfId="0" applyNumberFormat="1" applyFont="1" applyBorder="1">
      <alignment vertical="center"/>
    </xf>
  </cellXfs>
  <cellStyles count="117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着色 2 2" xfId="6"/>
    <cellStyle name="20% - 着色 6 2" xfId="7"/>
    <cellStyle name="千位分隔[0]" xfId="8" builtinId="6"/>
    <cellStyle name="40% - 强调文字颜色 3" xfId="9" builtinId="3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着色 1" xfId="21"/>
    <cellStyle name="20% - 着色 5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40% - 着色 2 2" xfId="30"/>
    <cellStyle name="计算" xfId="31" builtinId="22"/>
    <cellStyle name="检查单元格" xfId="32" builtinId="23"/>
    <cellStyle name="20% - 着色 1 2" xfId="33"/>
    <cellStyle name="链接单元格" xfId="34" builtinId="24"/>
    <cellStyle name="好_预算分表11" xfId="35"/>
    <cellStyle name="40% - 着色 5 2" xfId="36"/>
    <cellStyle name="20% - 强调文字颜色 6" xfId="37" builtinId="50"/>
    <cellStyle name="强调文字颜色 2" xfId="38" builtinId="33"/>
    <cellStyle name="汇总" xfId="39" builtinId="25"/>
    <cellStyle name="好" xfId="40" builtinId="26"/>
    <cellStyle name="适中" xfId="41" builtinId="28"/>
    <cellStyle name="着色 5" xfId="42"/>
    <cellStyle name="20% - 强调文字颜色 5" xfId="43" builtinId="46"/>
    <cellStyle name="强调文字颜色 1" xfId="44" builtinId="29"/>
    <cellStyle name="20% - 着色 2 2" xfId="45"/>
    <cellStyle name="20% - 强调文字颜色 1" xfId="46" builtinId="30"/>
    <cellStyle name="40% - 强调文字颜色 1" xfId="47" builtinId="31"/>
    <cellStyle name="20% - 强调文字颜色 2" xfId="48" builtinId="34"/>
    <cellStyle name="40% - 强调文字颜色 2" xfId="49" builtinId="35"/>
    <cellStyle name="强调文字颜色 3" xfId="50" builtinId="37"/>
    <cellStyle name="强调文字颜色 4" xfId="51" builtinId="41"/>
    <cellStyle name="20% - 强调文字颜色 4" xfId="52" builtinId="42"/>
    <cellStyle name="40% - 强调文字颜色 4" xfId="53" builtinId="43"/>
    <cellStyle name="20% - 着色 1" xfId="54"/>
    <cellStyle name="强调文字颜色 5" xfId="55" builtinId="45"/>
    <cellStyle name="40% - 强调文字颜色 5" xfId="56" builtinId="47"/>
    <cellStyle name="20% - 着色 2" xfId="57"/>
    <cellStyle name="60% - 强调文字颜色 5" xfId="58" builtinId="48"/>
    <cellStyle name="60% - 着色 6 2" xfId="59"/>
    <cellStyle name="强调文字颜色 6" xfId="60" builtinId="49"/>
    <cellStyle name="40% - 强调文字颜色 6" xfId="61" builtinId="51"/>
    <cellStyle name="着色 5 2" xfId="62"/>
    <cellStyle name="20% - 着色 3" xfId="63"/>
    <cellStyle name="60% - 强调文字颜色 6" xfId="64" builtinId="52"/>
    <cellStyle name="20% - 着色 3 2" xfId="65"/>
    <cellStyle name="20% - 着色 4" xfId="66"/>
    <cellStyle name="着色 2" xfId="67"/>
    <cellStyle name="20% - 着色 6" xfId="68"/>
    <cellStyle name="20% - 着色 4 2" xfId="69"/>
    <cellStyle name="着色 1 2" xfId="70"/>
    <cellStyle name="20% - 着色 5 2" xfId="71"/>
    <cellStyle name="40% - 着色 1" xfId="72"/>
    <cellStyle name="40% - 着色 1 2" xfId="73"/>
    <cellStyle name="40% - 着色 2" xfId="74"/>
    <cellStyle name="40% - 着色 3" xfId="75"/>
    <cellStyle name="40% - 着色 3 2" xfId="76"/>
    <cellStyle name="40% - 着色 4" xfId="77"/>
    <cellStyle name="40% - 着色 4 2" xfId="78"/>
    <cellStyle name="常规 2_Book1" xfId="79"/>
    <cellStyle name="40% - 着色 5" xfId="80"/>
    <cellStyle name="40% - 着色 6" xfId="81"/>
    <cellStyle name="40% - 着色 6 2" xfId="82"/>
    <cellStyle name="60% - 着色 1" xfId="83"/>
    <cellStyle name="常规 2 2 3 2" xfId="84"/>
    <cellStyle name="60% - 着色 1 2" xfId="85"/>
    <cellStyle name="60% - 着色 2 2" xfId="86"/>
    <cellStyle name="60% - 着色 3" xfId="87"/>
    <cellStyle name="60% - 着色 3 2" xfId="88"/>
    <cellStyle name="60% - 着色 4" xfId="89"/>
    <cellStyle name="60% - 着色 4 2" xfId="90"/>
    <cellStyle name="60% - 着色 5" xfId="91"/>
    <cellStyle name="60% - 着色 5 2" xfId="92"/>
    <cellStyle name="60% - 着色 6" xfId="93"/>
    <cellStyle name="Normal" xfId="94"/>
    <cellStyle name="Normal 2" xfId="95"/>
    <cellStyle name="百分比 2" xfId="96"/>
    <cellStyle name="差_预算分表11" xfId="97"/>
    <cellStyle name="差_预算分表11 2" xfId="98"/>
    <cellStyle name="常规 2" xfId="99"/>
    <cellStyle name="常规 2 2" xfId="100"/>
    <cellStyle name="常规 2 2_预算分表11" xfId="101"/>
    <cellStyle name="常规 2 8" xfId="102"/>
    <cellStyle name="常规 2 8 2" xfId="103"/>
    <cellStyle name="常规 2 9" xfId="104"/>
    <cellStyle name="常规 2 9 2" xfId="105"/>
    <cellStyle name="常规 3" xfId="106"/>
    <cellStyle name="常规 4" xfId="107"/>
    <cellStyle name="好_预算分表11 2" xfId="108"/>
    <cellStyle name="货币 3 2" xfId="109"/>
    <cellStyle name="千位分隔 2 2" xfId="110"/>
    <cellStyle name="着色 3" xfId="111"/>
    <cellStyle name="着色 3 2" xfId="112"/>
    <cellStyle name="着色 4" xfId="113"/>
    <cellStyle name="着色 4 2" xfId="114"/>
    <cellStyle name="着色 6" xfId="115"/>
    <cellStyle name="着色 6 2" xfId="11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46"/>
  <sheetViews>
    <sheetView tabSelected="1" workbookViewId="0">
      <selection activeCell="B43" sqref="B43"/>
    </sheetView>
  </sheetViews>
  <sheetFormatPr defaultColWidth="9" defaultRowHeight="13.5" outlineLevelCol="6"/>
  <cols>
    <col min="1" max="1" width="6" customWidth="1"/>
    <col min="2" max="2" width="27.9333333333333" customWidth="1"/>
    <col min="3" max="3" width="7.78333333333333" customWidth="1"/>
    <col min="4" max="4" width="13.625" style="2" customWidth="1"/>
    <col min="5" max="6" width="13.625" customWidth="1"/>
  </cols>
  <sheetData>
    <row r="1" ht="17" customHeight="1" spans="1:1">
      <c r="A1" t="s">
        <v>0</v>
      </c>
    </row>
    <row r="2" ht="26.1" customHeight="1" spans="1:6">
      <c r="A2" s="40" t="s">
        <v>1</v>
      </c>
      <c r="B2" s="40"/>
      <c r="C2" s="40"/>
      <c r="D2" s="40"/>
      <c r="E2" s="40"/>
      <c r="F2" s="40"/>
    </row>
    <row r="3" ht="20.1" customHeight="1" spans="1:6">
      <c r="A3" s="41"/>
      <c r="B3" s="41"/>
      <c r="C3" s="41"/>
      <c r="D3" s="41"/>
      <c r="E3" s="41"/>
      <c r="F3" s="41"/>
    </row>
    <row r="4" ht="41" customHeight="1" spans="1:6">
      <c r="A4" s="42" t="s">
        <v>2</v>
      </c>
      <c r="B4" s="42" t="s">
        <v>3</v>
      </c>
      <c r="C4" s="42" t="s">
        <v>4</v>
      </c>
      <c r="D4" s="42" t="s">
        <v>5</v>
      </c>
      <c r="E4" s="43" t="s">
        <v>6</v>
      </c>
      <c r="F4" s="43" t="s">
        <v>7</v>
      </c>
    </row>
    <row r="5" s="1" customFormat="1" ht="21" customHeight="1" spans="1:7">
      <c r="A5" s="44" t="s">
        <v>8</v>
      </c>
      <c r="B5" s="44" t="s">
        <v>9</v>
      </c>
      <c r="C5" s="44" t="s">
        <v>10</v>
      </c>
      <c r="D5" s="8">
        <v>1986</v>
      </c>
      <c r="E5" s="45">
        <v>9957.18</v>
      </c>
      <c r="F5" s="46">
        <v>1977.5</v>
      </c>
      <c r="G5" s="47"/>
    </row>
    <row r="6" s="1" customFormat="1" ht="21" customHeight="1" spans="1:6">
      <c r="A6" s="8">
        <v>1</v>
      </c>
      <c r="B6" s="12" t="s">
        <v>11</v>
      </c>
      <c r="C6" s="48" t="s">
        <v>12</v>
      </c>
      <c r="D6" s="8">
        <v>4</v>
      </c>
      <c r="E6" s="11"/>
      <c r="F6" s="46">
        <v>186.6</v>
      </c>
    </row>
    <row r="7" s="1" customFormat="1" ht="30" customHeight="1" spans="1:6">
      <c r="A7" s="49" t="s">
        <v>13</v>
      </c>
      <c r="B7" s="15" t="s">
        <v>14</v>
      </c>
      <c r="C7" s="50" t="s">
        <v>12</v>
      </c>
      <c r="D7" s="5">
        <v>2</v>
      </c>
      <c r="E7" s="7">
        <v>500000</v>
      </c>
      <c r="F7" s="18">
        <v>100</v>
      </c>
    </row>
    <row r="8" s="1" customFormat="1" ht="30" customHeight="1" spans="1:6">
      <c r="A8" s="49" t="s">
        <v>15</v>
      </c>
      <c r="B8" s="15" t="s">
        <v>16</v>
      </c>
      <c r="C8" s="50" t="s">
        <v>12</v>
      </c>
      <c r="D8" s="5">
        <v>1</v>
      </c>
      <c r="E8" s="7">
        <v>460000</v>
      </c>
      <c r="F8" s="18">
        <v>46</v>
      </c>
    </row>
    <row r="9" s="1" customFormat="1" ht="30" customHeight="1" spans="1:6">
      <c r="A9" s="49" t="s">
        <v>17</v>
      </c>
      <c r="B9" s="15" t="s">
        <v>18</v>
      </c>
      <c r="C9" s="50" t="s">
        <v>12</v>
      </c>
      <c r="D9" s="5">
        <v>1</v>
      </c>
      <c r="E9" s="7">
        <v>406000</v>
      </c>
      <c r="F9" s="18">
        <v>40.6</v>
      </c>
    </row>
    <row r="10" s="1" customFormat="1" ht="21" customHeight="1" spans="1:6">
      <c r="A10" s="13">
        <v>2</v>
      </c>
      <c r="B10" s="51" t="s">
        <v>19</v>
      </c>
      <c r="C10" s="13" t="s">
        <v>20</v>
      </c>
      <c r="D10" s="8">
        <v>12040</v>
      </c>
      <c r="E10" s="23"/>
      <c r="F10" s="22">
        <v>928.22</v>
      </c>
    </row>
    <row r="11" s="1" customFormat="1" ht="21" customHeight="1" spans="1:6">
      <c r="A11" s="50" t="s">
        <v>13</v>
      </c>
      <c r="B11" s="24" t="s">
        <v>21</v>
      </c>
      <c r="C11" s="16" t="s">
        <v>20</v>
      </c>
      <c r="D11" s="5">
        <v>2160</v>
      </c>
      <c r="E11" s="52">
        <v>1129.91</v>
      </c>
      <c r="F11" s="18">
        <v>244.06</v>
      </c>
    </row>
    <row r="12" s="1" customFormat="1" ht="21" customHeight="1" spans="1:6">
      <c r="A12" s="50" t="s">
        <v>15</v>
      </c>
      <c r="B12" s="24" t="s">
        <v>22</v>
      </c>
      <c r="C12" s="16" t="s">
        <v>20</v>
      </c>
      <c r="D12" s="5">
        <v>720</v>
      </c>
      <c r="E12" s="52">
        <v>811.53</v>
      </c>
      <c r="F12" s="18">
        <v>58.43</v>
      </c>
    </row>
    <row r="13" s="1" customFormat="1" ht="21" customHeight="1" spans="1:6">
      <c r="A13" s="50" t="s">
        <v>17</v>
      </c>
      <c r="B13" s="24" t="s">
        <v>23</v>
      </c>
      <c r="C13" s="16" t="s">
        <v>20</v>
      </c>
      <c r="D13" s="5">
        <v>2800</v>
      </c>
      <c r="E13" s="52">
        <v>622.14</v>
      </c>
      <c r="F13" s="18">
        <v>174.2</v>
      </c>
    </row>
    <row r="14" s="1" customFormat="1" ht="21" customHeight="1" spans="1:6">
      <c r="A14" s="50" t="s">
        <v>24</v>
      </c>
      <c r="B14" s="24" t="s">
        <v>25</v>
      </c>
      <c r="C14" s="16" t="s">
        <v>20</v>
      </c>
      <c r="D14" s="5">
        <v>1080</v>
      </c>
      <c r="E14" s="52">
        <v>523.31</v>
      </c>
      <c r="F14" s="18">
        <v>56.52</v>
      </c>
    </row>
    <row r="15" s="1" customFormat="1" ht="21" customHeight="1" spans="1:6">
      <c r="A15" s="50" t="s">
        <v>26</v>
      </c>
      <c r="B15" s="24" t="s">
        <v>27</v>
      </c>
      <c r="C15" s="16" t="s">
        <v>20</v>
      </c>
      <c r="D15" s="5">
        <v>5280</v>
      </c>
      <c r="E15" s="52">
        <v>440.12</v>
      </c>
      <c r="F15" s="18">
        <v>232.38</v>
      </c>
    </row>
    <row r="16" s="1" customFormat="1" ht="21" customHeight="1" spans="1:6">
      <c r="A16" s="27">
        <v>-6</v>
      </c>
      <c r="B16" s="53" t="s">
        <v>28</v>
      </c>
      <c r="C16" s="50" t="s">
        <v>29</v>
      </c>
      <c r="D16" s="5"/>
      <c r="E16" s="26"/>
      <c r="F16" s="18">
        <v>20</v>
      </c>
    </row>
    <row r="17" s="1" customFormat="1" ht="21" customHeight="1" spans="1:6">
      <c r="A17" s="27">
        <v>-7</v>
      </c>
      <c r="B17" s="54" t="s">
        <v>30</v>
      </c>
      <c r="C17" s="50" t="s">
        <v>31</v>
      </c>
      <c r="D17" s="5">
        <v>345</v>
      </c>
      <c r="E17" s="26"/>
      <c r="F17" s="18">
        <v>118.46</v>
      </c>
    </row>
    <row r="18" s="1" customFormat="1" ht="21" customHeight="1" spans="1:6">
      <c r="A18" s="16" t="s">
        <v>32</v>
      </c>
      <c r="B18" s="54" t="s">
        <v>33</v>
      </c>
      <c r="C18" s="50" t="s">
        <v>31</v>
      </c>
      <c r="D18" s="5">
        <v>108</v>
      </c>
      <c r="E18" s="26">
        <v>1573.1</v>
      </c>
      <c r="F18" s="18">
        <v>16.99</v>
      </c>
    </row>
    <row r="19" s="1" customFormat="1" ht="21" customHeight="1" spans="1:6">
      <c r="A19" s="16" t="s">
        <v>34</v>
      </c>
      <c r="B19" s="54" t="s">
        <v>35</v>
      </c>
      <c r="C19" s="50" t="s">
        <v>31</v>
      </c>
      <c r="D19" s="5">
        <v>237</v>
      </c>
      <c r="E19" s="26">
        <v>4281.3</v>
      </c>
      <c r="F19" s="18">
        <v>101.47</v>
      </c>
    </row>
    <row r="20" s="1" customFormat="1" ht="21" customHeight="1" spans="1:6">
      <c r="A20" s="27">
        <v>-8</v>
      </c>
      <c r="B20" s="54" t="s">
        <v>36</v>
      </c>
      <c r="C20" s="16" t="s">
        <v>20</v>
      </c>
      <c r="D20" s="5">
        <v>315</v>
      </c>
      <c r="E20" s="26">
        <v>766.67</v>
      </c>
      <c r="F20" s="18">
        <v>24.15</v>
      </c>
    </row>
    <row r="21" s="1" customFormat="1" ht="21" customHeight="1" spans="1:6">
      <c r="A21" s="13">
        <v>3</v>
      </c>
      <c r="B21" s="51" t="s">
        <v>37</v>
      </c>
      <c r="C21" s="48" t="s">
        <v>12</v>
      </c>
      <c r="D21" s="8">
        <v>3</v>
      </c>
      <c r="E21" s="23"/>
      <c r="F21" s="22">
        <v>61.2</v>
      </c>
    </row>
    <row r="22" s="1" customFormat="1" ht="21" customHeight="1" spans="1:6">
      <c r="A22" s="50" t="s">
        <v>13</v>
      </c>
      <c r="B22" s="54" t="s">
        <v>38</v>
      </c>
      <c r="C22" s="50" t="s">
        <v>12</v>
      </c>
      <c r="D22" s="5">
        <v>1</v>
      </c>
      <c r="E22" s="26">
        <v>270770</v>
      </c>
      <c r="F22" s="18">
        <v>27.08</v>
      </c>
    </row>
    <row r="23" s="1" customFormat="1" ht="21" customHeight="1" spans="1:6">
      <c r="A23" s="50" t="s">
        <v>15</v>
      </c>
      <c r="B23" s="54" t="s">
        <v>39</v>
      </c>
      <c r="C23" s="50" t="s">
        <v>12</v>
      </c>
      <c r="D23" s="5">
        <v>1</v>
      </c>
      <c r="E23" s="26">
        <v>160686</v>
      </c>
      <c r="F23" s="18">
        <v>16.07</v>
      </c>
    </row>
    <row r="24" s="1" customFormat="1" ht="21" customHeight="1" spans="1:6">
      <c r="A24" s="50" t="s">
        <v>17</v>
      </c>
      <c r="B24" s="54" t="s">
        <v>40</v>
      </c>
      <c r="C24" s="50" t="s">
        <v>12</v>
      </c>
      <c r="D24" s="5">
        <v>1</v>
      </c>
      <c r="E24" s="26">
        <v>180626</v>
      </c>
      <c r="F24" s="18">
        <v>18.06</v>
      </c>
    </row>
    <row r="25" s="1" customFormat="1" ht="21" customHeight="1" spans="1:6">
      <c r="A25" s="13">
        <v>4</v>
      </c>
      <c r="B25" s="51" t="s">
        <v>41</v>
      </c>
      <c r="C25" s="16"/>
      <c r="D25" s="23"/>
      <c r="E25" s="22"/>
      <c r="F25" s="22">
        <v>254.1</v>
      </c>
    </row>
    <row r="26" s="1" customFormat="1" ht="21" customHeight="1" spans="1:6">
      <c r="A26" s="50" t="s">
        <v>13</v>
      </c>
      <c r="B26" s="53" t="s">
        <v>42</v>
      </c>
      <c r="C26" s="16" t="s">
        <v>20</v>
      </c>
      <c r="D26" s="5">
        <v>7790</v>
      </c>
      <c r="E26" s="26"/>
      <c r="F26" s="18">
        <v>159.74</v>
      </c>
    </row>
    <row r="27" s="1" customFormat="1" ht="30" customHeight="1" spans="1:6">
      <c r="A27" s="16" t="s">
        <v>32</v>
      </c>
      <c r="B27" s="19" t="s">
        <v>43</v>
      </c>
      <c r="C27" s="16" t="s">
        <v>20</v>
      </c>
      <c r="D27" s="5">
        <v>3940</v>
      </c>
      <c r="E27" s="26">
        <v>321.68</v>
      </c>
      <c r="F27" s="18">
        <v>126.74</v>
      </c>
    </row>
    <row r="28" s="1" customFormat="1" ht="30" customHeight="1" spans="1:6">
      <c r="A28" s="16" t="s">
        <v>34</v>
      </c>
      <c r="B28" s="15" t="s">
        <v>44</v>
      </c>
      <c r="C28" s="16" t="s">
        <v>20</v>
      </c>
      <c r="D28" s="5">
        <v>880</v>
      </c>
      <c r="E28" s="26">
        <v>160.84</v>
      </c>
      <c r="F28" s="18">
        <v>14.15</v>
      </c>
    </row>
    <row r="29" s="1" customFormat="1" ht="21" customHeight="1" spans="1:6">
      <c r="A29" s="16" t="s">
        <v>45</v>
      </c>
      <c r="B29" s="15" t="s">
        <v>46</v>
      </c>
      <c r="C29" s="16" t="s">
        <v>20</v>
      </c>
      <c r="D29" s="5">
        <v>2970</v>
      </c>
      <c r="E29" s="26">
        <v>63.46</v>
      </c>
      <c r="F29" s="18">
        <v>18.85</v>
      </c>
    </row>
    <row r="30" s="1" customFormat="1" ht="21" customHeight="1" spans="1:6">
      <c r="A30" s="50" t="s">
        <v>15</v>
      </c>
      <c r="B30" s="53" t="s">
        <v>47</v>
      </c>
      <c r="C30" s="50" t="s">
        <v>31</v>
      </c>
      <c r="D30" s="5">
        <v>136</v>
      </c>
      <c r="E30" s="26">
        <v>448.96</v>
      </c>
      <c r="F30" s="18">
        <v>6.11</v>
      </c>
    </row>
    <row r="31" s="1" customFormat="1" ht="21" customHeight="1" spans="1:6">
      <c r="A31" s="50" t="s">
        <v>17</v>
      </c>
      <c r="B31" s="53" t="s">
        <v>48</v>
      </c>
      <c r="C31" s="50" t="s">
        <v>31</v>
      </c>
      <c r="D31" s="5">
        <v>37</v>
      </c>
      <c r="E31" s="26">
        <v>10970.26</v>
      </c>
      <c r="F31" s="18">
        <v>40.59</v>
      </c>
    </row>
    <row r="32" s="1" customFormat="1" ht="21" customHeight="1" spans="1:6">
      <c r="A32" s="50" t="s">
        <v>24</v>
      </c>
      <c r="B32" s="54" t="s">
        <v>49</v>
      </c>
      <c r="C32" s="50" t="s">
        <v>50</v>
      </c>
      <c r="D32" s="5">
        <v>66</v>
      </c>
      <c r="E32" s="26">
        <v>4643.37</v>
      </c>
      <c r="F32" s="18">
        <v>30.65</v>
      </c>
    </row>
    <row r="33" s="1" customFormat="1" ht="21" customHeight="1" spans="1:6">
      <c r="A33" s="50" t="s">
        <v>26</v>
      </c>
      <c r="B33" s="54" t="s">
        <v>51</v>
      </c>
      <c r="C33" s="16" t="s">
        <v>20</v>
      </c>
      <c r="D33" s="5">
        <v>128</v>
      </c>
      <c r="E33" s="26"/>
      <c r="F33" s="18">
        <v>17</v>
      </c>
    </row>
    <row r="34" s="1" customFormat="1" ht="21" customHeight="1" spans="1:6">
      <c r="A34" s="27" t="s">
        <v>32</v>
      </c>
      <c r="B34" s="19" t="s">
        <v>52</v>
      </c>
      <c r="C34" s="16" t="s">
        <v>20</v>
      </c>
      <c r="D34" s="5">
        <v>128</v>
      </c>
      <c r="E34" s="26">
        <v>528.17</v>
      </c>
      <c r="F34" s="18">
        <v>6.76</v>
      </c>
    </row>
    <row r="35" s="1" customFormat="1" ht="21" customHeight="1" spans="1:6">
      <c r="A35" s="27" t="s">
        <v>34</v>
      </c>
      <c r="B35" s="29" t="s">
        <v>53</v>
      </c>
      <c r="C35" s="16" t="s">
        <v>20</v>
      </c>
      <c r="D35" s="5">
        <v>128</v>
      </c>
      <c r="E35" s="26">
        <v>800</v>
      </c>
      <c r="F35" s="18">
        <v>10.24</v>
      </c>
    </row>
    <row r="36" s="1" customFormat="1" ht="21" customHeight="1" spans="1:6">
      <c r="A36" s="30">
        <v>5</v>
      </c>
      <c r="B36" s="55" t="s">
        <v>54</v>
      </c>
      <c r="C36" s="36" t="s">
        <v>12</v>
      </c>
      <c r="D36" s="8">
        <v>53</v>
      </c>
      <c r="E36" s="5"/>
      <c r="F36" s="22">
        <v>51.37</v>
      </c>
    </row>
    <row r="37" s="1" customFormat="1" ht="21" customHeight="1" spans="1:6">
      <c r="A37" s="50" t="s">
        <v>13</v>
      </c>
      <c r="B37" s="15" t="s">
        <v>55</v>
      </c>
      <c r="C37" s="56" t="s">
        <v>12</v>
      </c>
      <c r="D37" s="5">
        <v>20</v>
      </c>
      <c r="E37" s="26">
        <v>17313.44</v>
      </c>
      <c r="F37" s="18">
        <v>34.63</v>
      </c>
    </row>
    <row r="38" s="1" customFormat="1" ht="21" customHeight="1" spans="1:6">
      <c r="A38" s="50" t="s">
        <v>15</v>
      </c>
      <c r="B38" s="15" t="s">
        <v>56</v>
      </c>
      <c r="C38" s="56" t="s">
        <v>12</v>
      </c>
      <c r="D38" s="5">
        <v>6</v>
      </c>
      <c r="E38" s="26">
        <v>9359.99</v>
      </c>
      <c r="F38" s="18">
        <v>5.62</v>
      </c>
    </row>
    <row r="39" s="1" customFormat="1" ht="21" customHeight="1" spans="1:6">
      <c r="A39" s="50" t="s">
        <v>17</v>
      </c>
      <c r="B39" s="15" t="s">
        <v>57</v>
      </c>
      <c r="C39" s="56" t="s">
        <v>12</v>
      </c>
      <c r="D39" s="5">
        <v>27</v>
      </c>
      <c r="E39" s="26">
        <v>4116.68</v>
      </c>
      <c r="F39" s="18">
        <v>11.12</v>
      </c>
    </row>
    <row r="40" s="1" customFormat="1" ht="21" customHeight="1" spans="1:6">
      <c r="A40" s="13">
        <v>6</v>
      </c>
      <c r="B40" s="57" t="s">
        <v>58</v>
      </c>
      <c r="C40" s="32"/>
      <c r="D40" s="8"/>
      <c r="E40" s="23"/>
      <c r="F40" s="22">
        <v>413.91</v>
      </c>
    </row>
    <row r="41" s="1" customFormat="1" ht="21" customHeight="1" spans="1:6">
      <c r="A41" s="50" t="s">
        <v>13</v>
      </c>
      <c r="B41" s="54" t="s">
        <v>59</v>
      </c>
      <c r="C41" s="33" t="s">
        <v>60</v>
      </c>
      <c r="D41" s="5">
        <v>21570</v>
      </c>
      <c r="E41" s="26"/>
      <c r="F41" s="18">
        <v>394.55</v>
      </c>
    </row>
    <row r="42" s="1" customFormat="1" ht="30" customHeight="1" spans="1:6">
      <c r="A42" s="16" t="s">
        <v>32</v>
      </c>
      <c r="B42" s="54" t="s">
        <v>61</v>
      </c>
      <c r="C42" s="33" t="s">
        <v>60</v>
      </c>
      <c r="D42" s="5">
        <v>16410</v>
      </c>
      <c r="E42" s="26">
        <v>213.03</v>
      </c>
      <c r="F42" s="18">
        <v>349.58</v>
      </c>
    </row>
    <row r="43" s="1" customFormat="1" ht="21" customHeight="1" spans="1:6">
      <c r="A43" s="16" t="s">
        <v>34</v>
      </c>
      <c r="B43" s="54" t="s">
        <v>62</v>
      </c>
      <c r="C43" s="33" t="s">
        <v>60</v>
      </c>
      <c r="D43" s="5">
        <v>5160</v>
      </c>
      <c r="E43" s="26">
        <v>87.15</v>
      </c>
      <c r="F43" s="18">
        <v>44.97</v>
      </c>
    </row>
    <row r="44" s="1" customFormat="1" ht="21" customHeight="1" spans="1:6">
      <c r="A44" s="50" t="s">
        <v>15</v>
      </c>
      <c r="B44" s="54" t="s">
        <v>63</v>
      </c>
      <c r="C44" s="33" t="s">
        <v>60</v>
      </c>
      <c r="D44" s="5">
        <v>612</v>
      </c>
      <c r="E44" s="26">
        <v>213.03</v>
      </c>
      <c r="F44" s="18">
        <v>13.04</v>
      </c>
    </row>
    <row r="45" s="1" customFormat="1" ht="21" customHeight="1" spans="1:6">
      <c r="A45" s="50" t="s">
        <v>17</v>
      </c>
      <c r="B45" s="54" t="s">
        <v>64</v>
      </c>
      <c r="C45" s="33" t="s">
        <v>60</v>
      </c>
      <c r="D45" s="5">
        <v>84</v>
      </c>
      <c r="E45" s="26">
        <v>213.03</v>
      </c>
      <c r="F45" s="18">
        <v>1.79</v>
      </c>
    </row>
    <row r="46" s="1" customFormat="1" ht="30" customHeight="1" spans="1:6">
      <c r="A46" s="50" t="s">
        <v>24</v>
      </c>
      <c r="B46" s="54" t="s">
        <v>65</v>
      </c>
      <c r="C46" s="33" t="s">
        <v>60</v>
      </c>
      <c r="D46" s="5">
        <v>380</v>
      </c>
      <c r="E46" s="26">
        <v>118.89</v>
      </c>
      <c r="F46" s="18">
        <v>4.52</v>
      </c>
    </row>
    <row r="47" s="1" customFormat="1" ht="21" customHeight="1" spans="1:6">
      <c r="A47" s="13">
        <v>7</v>
      </c>
      <c r="B47" s="57" t="s">
        <v>66</v>
      </c>
      <c r="C47" s="33"/>
      <c r="D47" s="8"/>
      <c r="E47" s="23"/>
      <c r="F47" s="22">
        <v>62.21</v>
      </c>
    </row>
    <row r="48" s="1" customFormat="1" ht="21" customHeight="1" spans="1:6">
      <c r="A48" s="50" t="s">
        <v>13</v>
      </c>
      <c r="B48" s="54" t="s">
        <v>67</v>
      </c>
      <c r="C48" s="33" t="s">
        <v>60</v>
      </c>
      <c r="D48" s="5">
        <v>8100</v>
      </c>
      <c r="E48" s="26">
        <v>60</v>
      </c>
      <c r="F48" s="18">
        <v>48.6</v>
      </c>
    </row>
    <row r="49" s="1" customFormat="1" ht="21" customHeight="1" spans="1:6">
      <c r="A49" s="50" t="s">
        <v>15</v>
      </c>
      <c r="B49" s="54" t="s">
        <v>68</v>
      </c>
      <c r="C49" s="33" t="s">
        <v>20</v>
      </c>
      <c r="D49" s="5">
        <v>2720</v>
      </c>
      <c r="E49" s="26">
        <v>50</v>
      </c>
      <c r="F49" s="18">
        <v>13.6</v>
      </c>
    </row>
    <row r="50" s="1" customFormat="1" ht="21" customHeight="1" spans="1:6">
      <c r="A50" s="13">
        <v>8</v>
      </c>
      <c r="B50" s="35" t="s">
        <v>69</v>
      </c>
      <c r="C50" s="36" t="s">
        <v>29</v>
      </c>
      <c r="D50" s="8"/>
      <c r="E50" s="23"/>
      <c r="F50" s="22">
        <v>5</v>
      </c>
    </row>
    <row r="51" s="1" customFormat="1" ht="21" customHeight="1" spans="1:6">
      <c r="A51" s="13">
        <v>9</v>
      </c>
      <c r="B51" s="57" t="s">
        <v>70</v>
      </c>
      <c r="C51" s="36" t="s">
        <v>10</v>
      </c>
      <c r="D51" s="8">
        <v>298</v>
      </c>
      <c r="E51" s="23">
        <v>500</v>
      </c>
      <c r="F51" s="22">
        <v>14.9</v>
      </c>
    </row>
    <row r="52" s="1" customFormat="1" ht="21" customHeight="1" spans="1:6">
      <c r="A52" s="58" t="s">
        <v>71</v>
      </c>
      <c r="B52" s="59" t="s">
        <v>72</v>
      </c>
      <c r="C52" s="26"/>
      <c r="D52" s="5"/>
      <c r="E52" s="26"/>
      <c r="F52" s="22">
        <v>190.31</v>
      </c>
    </row>
    <row r="53" s="1" customFormat="1" ht="21" customHeight="1" spans="1:6">
      <c r="A53" s="60" t="s">
        <v>73</v>
      </c>
      <c r="B53" s="61" t="s">
        <v>74</v>
      </c>
      <c r="C53" s="62" t="s">
        <v>75</v>
      </c>
      <c r="D53" s="5"/>
      <c r="E53" s="26"/>
      <c r="F53" s="52">
        <v>49.77</v>
      </c>
    </row>
    <row r="54" s="1" customFormat="1" ht="30" customHeight="1" spans="1:6">
      <c r="A54" s="60" t="s">
        <v>76</v>
      </c>
      <c r="B54" s="61" t="s">
        <v>77</v>
      </c>
      <c r="C54" s="62" t="s">
        <v>75</v>
      </c>
      <c r="D54" s="5"/>
      <c r="E54" s="26"/>
      <c r="F54" s="52">
        <v>16.1</v>
      </c>
    </row>
    <row r="55" s="1" customFormat="1" ht="21" customHeight="1" spans="1:6">
      <c r="A55" s="27">
        <v>1</v>
      </c>
      <c r="B55" s="61" t="s">
        <v>77</v>
      </c>
      <c r="C55" s="62" t="s">
        <v>75</v>
      </c>
      <c r="D55" s="5"/>
      <c r="E55" s="26"/>
      <c r="F55" s="52">
        <v>9.84</v>
      </c>
    </row>
    <row r="56" s="1" customFormat="1" ht="21" customHeight="1" spans="1:6">
      <c r="A56" s="27">
        <v>2</v>
      </c>
      <c r="B56" s="61" t="s">
        <v>78</v>
      </c>
      <c r="C56" s="62" t="s">
        <v>75</v>
      </c>
      <c r="D56" s="5"/>
      <c r="E56" s="26"/>
      <c r="F56" s="52">
        <v>6.25</v>
      </c>
    </row>
    <row r="57" s="1" customFormat="1" ht="30" customHeight="1" spans="1:6">
      <c r="A57" s="60" t="s">
        <v>79</v>
      </c>
      <c r="B57" s="61" t="s">
        <v>80</v>
      </c>
      <c r="C57" s="62" t="s">
        <v>75</v>
      </c>
      <c r="D57" s="5"/>
      <c r="E57" s="26"/>
      <c r="F57" s="52">
        <v>76.23</v>
      </c>
    </row>
    <row r="58" s="1" customFormat="1" ht="21" customHeight="1" spans="1:6">
      <c r="A58" s="27">
        <v>1</v>
      </c>
      <c r="B58" s="61" t="s">
        <v>81</v>
      </c>
      <c r="C58" s="62" t="s">
        <v>75</v>
      </c>
      <c r="D58" s="5"/>
      <c r="E58" s="26"/>
      <c r="F58" s="52">
        <v>19.77</v>
      </c>
    </row>
    <row r="59" s="1" customFormat="1" ht="21" customHeight="1" spans="1:6">
      <c r="A59" s="27">
        <v>2</v>
      </c>
      <c r="B59" s="61" t="s">
        <v>82</v>
      </c>
      <c r="C59" s="62" t="s">
        <v>75</v>
      </c>
      <c r="D59" s="5"/>
      <c r="E59" s="26"/>
      <c r="F59" s="52">
        <v>56.45</v>
      </c>
    </row>
    <row r="60" s="1" customFormat="1" ht="21" customHeight="1" spans="1:6">
      <c r="A60" s="63"/>
      <c r="B60" s="64" t="s">
        <v>83</v>
      </c>
      <c r="C60" s="62" t="s">
        <v>75</v>
      </c>
      <c r="D60" s="5"/>
      <c r="E60" s="26"/>
      <c r="F60" s="52">
        <v>56.45</v>
      </c>
    </row>
    <row r="61" s="1" customFormat="1" ht="21" customHeight="1" spans="1:6">
      <c r="A61" s="60" t="s">
        <v>84</v>
      </c>
      <c r="B61" s="61" t="s">
        <v>85</v>
      </c>
      <c r="C61" s="62" t="s">
        <v>75</v>
      </c>
      <c r="D61" s="5"/>
      <c r="E61" s="26"/>
      <c r="F61" s="52">
        <v>48.2</v>
      </c>
    </row>
    <row r="62" s="1" customFormat="1" ht="21" customHeight="1" spans="1:6">
      <c r="A62" s="65" t="s">
        <v>86</v>
      </c>
      <c r="B62" s="59" t="s">
        <v>87</v>
      </c>
      <c r="C62" s="44" t="s">
        <v>10</v>
      </c>
      <c r="D62" s="8">
        <v>1986</v>
      </c>
      <c r="E62" s="66">
        <v>10915.42</v>
      </c>
      <c r="F62" s="22">
        <v>2167.8</v>
      </c>
    </row>
    <row r="63" spans="4:4">
      <c r="D63"/>
    </row>
    <row r="64" spans="4:4">
      <c r="D64"/>
    </row>
    <row r="65" spans="4:4">
      <c r="D65"/>
    </row>
    <row r="66" spans="4:4">
      <c r="D66"/>
    </row>
    <row r="67" spans="4:4">
      <c r="D67"/>
    </row>
    <row r="68" spans="4:4">
      <c r="D68"/>
    </row>
    <row r="69" spans="4:4">
      <c r="D69"/>
    </row>
    <row r="70" spans="4:4">
      <c r="D70"/>
    </row>
    <row r="71" spans="4:4">
      <c r="D71"/>
    </row>
    <row r="72" spans="4:4">
      <c r="D72"/>
    </row>
    <row r="73" spans="4:4">
      <c r="D73"/>
    </row>
    <row r="74" spans="4:4">
      <c r="D74"/>
    </row>
    <row r="75" spans="4:4">
      <c r="D75"/>
    </row>
    <row r="76" spans="4:4">
      <c r="D76"/>
    </row>
    <row r="77" spans="4:4">
      <c r="D77"/>
    </row>
    <row r="78" spans="4:4">
      <c r="D78"/>
    </row>
    <row r="79" spans="4:4">
      <c r="D79"/>
    </row>
    <row r="80" spans="4:4">
      <c r="D80"/>
    </row>
    <row r="81" spans="4:4">
      <c r="D81"/>
    </row>
    <row r="82" spans="4:4">
      <c r="D82"/>
    </row>
    <row r="83" spans="4:4">
      <c r="D83"/>
    </row>
    <row r="84" spans="4:4">
      <c r="D84"/>
    </row>
    <row r="85" spans="4:4">
      <c r="D85"/>
    </row>
    <row r="86" spans="4:4">
      <c r="D86"/>
    </row>
    <row r="87" spans="4:4">
      <c r="D87"/>
    </row>
    <row r="88" spans="4:4">
      <c r="D88"/>
    </row>
    <row r="89" spans="4:4">
      <c r="D89"/>
    </row>
    <row r="90" spans="4:4">
      <c r="D90"/>
    </row>
    <row r="91" spans="4:4">
      <c r="D91"/>
    </row>
    <row r="92" spans="4:4">
      <c r="D92"/>
    </row>
    <row r="93" spans="4:4">
      <c r="D93"/>
    </row>
    <row r="94" spans="4:4">
      <c r="D94"/>
    </row>
    <row r="95" spans="4:4">
      <c r="D95"/>
    </row>
    <row r="96" spans="4:4">
      <c r="D96"/>
    </row>
    <row r="97" spans="4:4">
      <c r="D97"/>
    </row>
    <row r="98" spans="4:4">
      <c r="D98"/>
    </row>
    <row r="99" spans="4:4">
      <c r="D99"/>
    </row>
    <row r="100" spans="4:4">
      <c r="D100"/>
    </row>
    <row r="101" spans="4:4">
      <c r="D101"/>
    </row>
    <row r="102" spans="4:4">
      <c r="D102"/>
    </row>
    <row r="103" spans="4:4">
      <c r="D103"/>
    </row>
    <row r="104" spans="4:4">
      <c r="D104"/>
    </row>
    <row r="105" spans="4:4">
      <c r="D105"/>
    </row>
    <row r="106" spans="4:4">
      <c r="D106"/>
    </row>
    <row r="107" spans="4:4">
      <c r="D107"/>
    </row>
    <row r="108" spans="4:4">
      <c r="D108"/>
    </row>
    <row r="109" spans="4:4">
      <c r="D109"/>
    </row>
    <row r="110" spans="4:4">
      <c r="D110"/>
    </row>
    <row r="111" spans="4:4">
      <c r="D111"/>
    </row>
    <row r="112" spans="4:4">
      <c r="D112"/>
    </row>
    <row r="113" spans="4:4">
      <c r="D113"/>
    </row>
    <row r="114" spans="4:4">
      <c r="D114"/>
    </row>
    <row r="115" spans="4:4">
      <c r="D115"/>
    </row>
    <row r="116" spans="4:4">
      <c r="D116"/>
    </row>
    <row r="117" spans="4:4">
      <c r="D117"/>
    </row>
    <row r="118" spans="4:4">
      <c r="D118"/>
    </row>
    <row r="119" spans="4:4">
      <c r="D119"/>
    </row>
    <row r="120" spans="4:4">
      <c r="D120"/>
    </row>
    <row r="121" spans="4:4">
      <c r="D121"/>
    </row>
    <row r="122" spans="4:4">
      <c r="D122"/>
    </row>
    <row r="123" spans="4:4">
      <c r="D123"/>
    </row>
    <row r="124" spans="4:4">
      <c r="D124"/>
    </row>
    <row r="125" spans="4:4">
      <c r="D125"/>
    </row>
    <row r="126" spans="4:4">
      <c r="D126"/>
    </row>
    <row r="127" spans="4:4">
      <c r="D127"/>
    </row>
    <row r="128" spans="4:4">
      <c r="D128"/>
    </row>
    <row r="129" spans="4:4">
      <c r="D129"/>
    </row>
    <row r="130" spans="4:4">
      <c r="D130"/>
    </row>
    <row r="131" spans="4:4">
      <c r="D131"/>
    </row>
    <row r="132" spans="4:4">
      <c r="D132"/>
    </row>
    <row r="133" spans="4:4">
      <c r="D133"/>
    </row>
    <row r="134" spans="4:4">
      <c r="D134"/>
    </row>
    <row r="135" spans="4:4">
      <c r="D135"/>
    </row>
    <row r="136" spans="4:4">
      <c r="D136"/>
    </row>
    <row r="137" spans="4:4">
      <c r="D137"/>
    </row>
    <row r="138" spans="4:4">
      <c r="D138"/>
    </row>
    <row r="139" spans="4:4">
      <c r="D139"/>
    </row>
    <row r="140" spans="4:4">
      <c r="D140"/>
    </row>
    <row r="141" spans="4:4">
      <c r="D141"/>
    </row>
    <row r="142" spans="4:4">
      <c r="D142"/>
    </row>
    <row r="143" spans="4:4">
      <c r="D143"/>
    </row>
    <row r="144" spans="4:4">
      <c r="D144"/>
    </row>
    <row r="145" spans="4:4">
      <c r="D145"/>
    </row>
    <row r="146" spans="4:4">
      <c r="D146"/>
    </row>
    <row r="147" spans="4:4">
      <c r="D147"/>
    </row>
    <row r="148" spans="4:4">
      <c r="D148"/>
    </row>
    <row r="149" spans="4:4">
      <c r="D149"/>
    </row>
    <row r="150" spans="4:4">
      <c r="D150"/>
    </row>
    <row r="151" spans="4:4">
      <c r="D151"/>
    </row>
    <row r="152" spans="4:4">
      <c r="D152"/>
    </row>
    <row r="153" spans="4:4">
      <c r="D153"/>
    </row>
    <row r="154" spans="4:4">
      <c r="D154"/>
    </row>
    <row r="155" spans="4:4">
      <c r="D155"/>
    </row>
    <row r="156" spans="4:4">
      <c r="D156"/>
    </row>
    <row r="157" spans="4:4">
      <c r="D157"/>
    </row>
    <row r="158" spans="4:4">
      <c r="D158"/>
    </row>
    <row r="159" spans="4:4">
      <c r="D159"/>
    </row>
    <row r="160" spans="4:4">
      <c r="D160"/>
    </row>
    <row r="161" spans="4:4">
      <c r="D161"/>
    </row>
    <row r="162" spans="4:4">
      <c r="D162"/>
    </row>
    <row r="163" spans="4:4">
      <c r="D163"/>
    </row>
    <row r="164" spans="4:4">
      <c r="D164"/>
    </row>
    <row r="165" spans="4:4">
      <c r="D165"/>
    </row>
    <row r="166" spans="4:4">
      <c r="D166"/>
    </row>
    <row r="167" spans="4:4">
      <c r="D167"/>
    </row>
    <row r="168" spans="4:4">
      <c r="D168"/>
    </row>
    <row r="169" spans="4:4">
      <c r="D169"/>
    </row>
    <row r="170" spans="4:4">
      <c r="D170"/>
    </row>
    <row r="171" spans="4:4">
      <c r="D171"/>
    </row>
    <row r="172" spans="4:4">
      <c r="D172"/>
    </row>
    <row r="173" spans="4:4">
      <c r="D173"/>
    </row>
    <row r="174" spans="4:4">
      <c r="D174"/>
    </row>
    <row r="175" spans="4:4">
      <c r="D175"/>
    </row>
    <row r="176" spans="4:4">
      <c r="D176"/>
    </row>
    <row r="177" spans="4:4">
      <c r="D177"/>
    </row>
    <row r="178" spans="4:4">
      <c r="D178"/>
    </row>
    <row r="179" spans="4:4">
      <c r="D179"/>
    </row>
    <row r="180" spans="4:4">
      <c r="D180"/>
    </row>
    <row r="181" spans="4:4">
      <c r="D181"/>
    </row>
    <row r="182" spans="4:4">
      <c r="D182"/>
    </row>
    <row r="183" spans="4:4">
      <c r="D183"/>
    </row>
    <row r="184" spans="4:4">
      <c r="D184"/>
    </row>
    <row r="185" spans="4:4">
      <c r="D185"/>
    </row>
    <row r="186" spans="4:4">
      <c r="D186"/>
    </row>
    <row r="187" spans="4:4">
      <c r="D187"/>
    </row>
    <row r="188" spans="4:4">
      <c r="D188"/>
    </row>
    <row r="189" spans="4:4">
      <c r="D189"/>
    </row>
    <row r="190" spans="4:4">
      <c r="D190"/>
    </row>
    <row r="191" spans="4:4">
      <c r="D191"/>
    </row>
    <row r="192" spans="4:4">
      <c r="D192"/>
    </row>
    <row r="193" spans="4:4">
      <c r="D193"/>
    </row>
    <row r="194" spans="4:4">
      <c r="D194"/>
    </row>
    <row r="195" spans="4:4">
      <c r="D195"/>
    </row>
    <row r="196" spans="4:4">
      <c r="D196"/>
    </row>
    <row r="197" spans="4:4">
      <c r="D197"/>
    </row>
    <row r="198" spans="4:4">
      <c r="D198"/>
    </row>
    <row r="199" spans="4:4">
      <c r="D199"/>
    </row>
    <row r="200" spans="4:4">
      <c r="D200"/>
    </row>
    <row r="201" spans="4:4">
      <c r="D201"/>
    </row>
    <row r="202" spans="4:4">
      <c r="D202"/>
    </row>
    <row r="203" spans="4:4">
      <c r="D203"/>
    </row>
    <row r="204" spans="4:4">
      <c r="D204"/>
    </row>
    <row r="205" spans="4:4">
      <c r="D205"/>
    </row>
    <row r="206" spans="4:4">
      <c r="D206"/>
    </row>
    <row r="207" spans="4:4">
      <c r="D207"/>
    </row>
    <row r="208" spans="4:4">
      <c r="D208"/>
    </row>
    <row r="209" spans="4:4">
      <c r="D209"/>
    </row>
    <row r="210" spans="4:4">
      <c r="D210"/>
    </row>
    <row r="211" spans="4:4">
      <c r="D211"/>
    </row>
    <row r="212" spans="4:4">
      <c r="D212"/>
    </row>
    <row r="213" spans="4:4">
      <c r="D213"/>
    </row>
    <row r="214" spans="4:4">
      <c r="D214"/>
    </row>
    <row r="215" spans="4:4">
      <c r="D215"/>
    </row>
    <row r="216" spans="4:4">
      <c r="D216"/>
    </row>
    <row r="217" spans="4:4">
      <c r="D217"/>
    </row>
    <row r="218" spans="4:4">
      <c r="D218"/>
    </row>
    <row r="219" spans="4:4">
      <c r="D219"/>
    </row>
    <row r="220" spans="4:4">
      <c r="D220"/>
    </row>
    <row r="221" spans="4:4">
      <c r="D221"/>
    </row>
    <row r="222" spans="4:4">
      <c r="D222"/>
    </row>
    <row r="223" spans="4:4">
      <c r="D223"/>
    </row>
    <row r="224" spans="4:4">
      <c r="D224"/>
    </row>
    <row r="225" spans="4:4">
      <c r="D225"/>
    </row>
    <row r="226" spans="4:4">
      <c r="D226"/>
    </row>
    <row r="227" spans="4:4">
      <c r="D227"/>
    </row>
    <row r="228" spans="4:4">
      <c r="D228"/>
    </row>
    <row r="229" spans="4:4">
      <c r="D229"/>
    </row>
    <row r="230" spans="4:4">
      <c r="D230"/>
    </row>
    <row r="231" spans="4:4">
      <c r="D231"/>
    </row>
    <row r="232" spans="4:4">
      <c r="D232"/>
    </row>
    <row r="233" spans="4:4">
      <c r="D233"/>
    </row>
    <row r="234" spans="4:4">
      <c r="D234"/>
    </row>
    <row r="235" spans="4:4">
      <c r="D235"/>
    </row>
    <row r="236" spans="4:4">
      <c r="D236"/>
    </row>
    <row r="237" spans="4:4">
      <c r="D237"/>
    </row>
    <row r="238" spans="4:4">
      <c r="D238"/>
    </row>
    <row r="239" spans="4:4">
      <c r="D239"/>
    </row>
    <row r="240" spans="4:4">
      <c r="D240"/>
    </row>
    <row r="241" spans="4:4">
      <c r="D241"/>
    </row>
    <row r="242" spans="4:4">
      <c r="D242"/>
    </row>
    <row r="243" spans="4:4">
      <c r="D243"/>
    </row>
    <row r="244" spans="4:4">
      <c r="D244"/>
    </row>
    <row r="245" spans="4:4">
      <c r="D245"/>
    </row>
    <row r="246" spans="4:4">
      <c r="D246"/>
    </row>
  </sheetData>
  <mergeCells count="2">
    <mergeCell ref="A2:F2"/>
    <mergeCell ref="A3:F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238"/>
  <sheetViews>
    <sheetView zoomScale="85" zoomScaleNormal="85" topLeftCell="A24" workbookViewId="0">
      <selection activeCell="Q46" sqref="Q46"/>
    </sheetView>
  </sheetViews>
  <sheetFormatPr defaultColWidth="9" defaultRowHeight="13.5"/>
  <cols>
    <col min="1" max="1" width="6" customWidth="1"/>
    <col min="2" max="2" width="27.125" customWidth="1"/>
    <col min="3" max="3" width="6.375" customWidth="1"/>
    <col min="4" max="4" width="9" style="2"/>
    <col min="5" max="5" width="10.875" style="3" customWidth="1"/>
    <col min="6" max="6" width="11" customWidth="1"/>
    <col min="7" max="7" width="9.625" style="2" customWidth="1"/>
    <col min="8" max="8" width="9.875" customWidth="1"/>
    <col min="9" max="9" width="11.75" customWidth="1"/>
    <col min="10" max="10" width="9" style="2"/>
    <col min="11" max="11" width="10" style="2" customWidth="1"/>
  </cols>
  <sheetData>
    <row r="1" ht="29.25" customHeight="1" spans="1:12">
      <c r="A1" s="4" t="s">
        <v>88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ht="21.75" customHeight="1" spans="1:12">
      <c r="A2" s="5" t="s">
        <v>89</v>
      </c>
      <c r="B2" s="5" t="s">
        <v>90</v>
      </c>
      <c r="C2" s="5" t="s">
        <v>91</v>
      </c>
      <c r="D2" s="5" t="s">
        <v>92</v>
      </c>
      <c r="E2" s="5"/>
      <c r="F2" s="5"/>
      <c r="G2" s="5" t="s">
        <v>93</v>
      </c>
      <c r="H2" s="5"/>
      <c r="I2" s="5"/>
      <c r="J2" s="7" t="s">
        <v>94</v>
      </c>
      <c r="K2" s="7" t="s">
        <v>95</v>
      </c>
      <c r="L2" s="5" t="s">
        <v>96</v>
      </c>
    </row>
    <row r="3" ht="28.5" spans="1:12">
      <c r="A3" s="5"/>
      <c r="B3" s="5"/>
      <c r="C3" s="5"/>
      <c r="D3" s="5" t="s">
        <v>97</v>
      </c>
      <c r="E3" s="6" t="s">
        <v>6</v>
      </c>
      <c r="F3" s="7" t="s">
        <v>98</v>
      </c>
      <c r="G3" s="5" t="s">
        <v>97</v>
      </c>
      <c r="H3" s="7" t="s">
        <v>99</v>
      </c>
      <c r="I3" s="7" t="s">
        <v>98</v>
      </c>
      <c r="J3" s="7"/>
      <c r="K3" s="7"/>
      <c r="L3" s="5"/>
    </row>
    <row r="4" s="1" customFormat="1" ht="21" customHeight="1" spans="1:12">
      <c r="A4" s="8" t="s">
        <v>100</v>
      </c>
      <c r="B4" s="8" t="s">
        <v>101</v>
      </c>
      <c r="C4" s="8"/>
      <c r="D4" s="8"/>
      <c r="E4" s="9"/>
      <c r="F4" s="10">
        <f>SUM(F5,F9,F20,F24,F35,F39,F46,F49:F50)</f>
        <v>2513.640091</v>
      </c>
      <c r="G4" s="8"/>
      <c r="H4" s="11"/>
      <c r="I4" s="10">
        <f>SUM(I5,I9,I20,I24,I35,I39,I46,I49:I50)</f>
        <v>2209.763435</v>
      </c>
      <c r="J4" s="7"/>
      <c r="K4" s="10">
        <f>I4-F4</f>
        <v>-303.876656</v>
      </c>
      <c r="L4" s="5"/>
    </row>
    <row r="5" s="1" customFormat="1" ht="21" customHeight="1" spans="1:12">
      <c r="A5" s="8">
        <v>1</v>
      </c>
      <c r="B5" s="12" t="s">
        <v>11</v>
      </c>
      <c r="C5" s="13" t="s">
        <v>102</v>
      </c>
      <c r="D5" s="8">
        <v>4</v>
      </c>
      <c r="E5" s="9"/>
      <c r="F5" s="10">
        <f>SUM(F6:F8)</f>
        <v>233.85</v>
      </c>
      <c r="G5" s="8">
        <f>SUM(G6:G8)</f>
        <v>4</v>
      </c>
      <c r="H5" s="11"/>
      <c r="I5" s="10">
        <f>SUM(I6:I8)</f>
        <v>206.15</v>
      </c>
      <c r="J5" s="8">
        <f>G5-D5</f>
        <v>0</v>
      </c>
      <c r="K5" s="10">
        <f t="shared" ref="K5:K54" si="0">I5-F5</f>
        <v>-27.7</v>
      </c>
      <c r="L5" s="5"/>
    </row>
    <row r="6" s="1" customFormat="1" ht="21" customHeight="1" spans="1:12">
      <c r="A6" s="14" t="s">
        <v>103</v>
      </c>
      <c r="B6" s="15" t="s">
        <v>14</v>
      </c>
      <c r="C6" s="16" t="s">
        <v>104</v>
      </c>
      <c r="D6" s="5">
        <v>2</v>
      </c>
      <c r="E6" s="17">
        <v>671550</v>
      </c>
      <c r="F6" s="18">
        <f t="shared" ref="F6:F8" si="1">D6*E6/10000</f>
        <v>134.31</v>
      </c>
      <c r="G6" s="5">
        <v>2</v>
      </c>
      <c r="H6" s="7">
        <v>616250</v>
      </c>
      <c r="I6" s="18">
        <f t="shared" ref="I6:I8" si="2">G6*H6/10000</f>
        <v>123.25</v>
      </c>
      <c r="J6" s="5">
        <f t="shared" ref="J6:J9" si="3">G6-D6</f>
        <v>0</v>
      </c>
      <c r="K6" s="39">
        <f t="shared" si="0"/>
        <v>-11.06</v>
      </c>
      <c r="L6" s="5"/>
    </row>
    <row r="7" s="1" customFormat="1" ht="21" customHeight="1" spans="1:12">
      <c r="A7" s="14" t="s">
        <v>105</v>
      </c>
      <c r="B7" s="19" t="s">
        <v>106</v>
      </c>
      <c r="C7" s="16" t="s">
        <v>104</v>
      </c>
      <c r="D7" s="5">
        <v>1</v>
      </c>
      <c r="E7" s="17">
        <v>512300</v>
      </c>
      <c r="F7" s="18">
        <f t="shared" si="1"/>
        <v>51.23</v>
      </c>
      <c r="G7" s="5">
        <v>1</v>
      </c>
      <c r="H7" s="7">
        <v>423000</v>
      </c>
      <c r="I7" s="18">
        <f t="shared" si="2"/>
        <v>42.3</v>
      </c>
      <c r="J7" s="5">
        <f t="shared" si="3"/>
        <v>0</v>
      </c>
      <c r="K7" s="39">
        <f t="shared" si="0"/>
        <v>-8.93</v>
      </c>
      <c r="L7" s="5"/>
    </row>
    <row r="8" s="1" customFormat="1" ht="21" customHeight="1" spans="1:12">
      <c r="A8" s="14" t="s">
        <v>107</v>
      </c>
      <c r="B8" s="19" t="s">
        <v>108</v>
      </c>
      <c r="C8" s="16" t="s">
        <v>104</v>
      </c>
      <c r="D8" s="5">
        <v>1</v>
      </c>
      <c r="E8" s="17">
        <v>483100</v>
      </c>
      <c r="F8" s="18">
        <f t="shared" si="1"/>
        <v>48.31</v>
      </c>
      <c r="G8" s="5">
        <v>1</v>
      </c>
      <c r="H8" s="7">
        <v>406000</v>
      </c>
      <c r="I8" s="18">
        <f t="shared" si="2"/>
        <v>40.6</v>
      </c>
      <c r="J8" s="5">
        <f t="shared" si="3"/>
        <v>0</v>
      </c>
      <c r="K8" s="39">
        <f t="shared" si="0"/>
        <v>-7.71</v>
      </c>
      <c r="L8" s="5"/>
    </row>
    <row r="9" s="1" customFormat="1" ht="21" customHeight="1" spans="1:12">
      <c r="A9" s="13">
        <v>2</v>
      </c>
      <c r="B9" s="20" t="s">
        <v>109</v>
      </c>
      <c r="C9" s="13" t="s">
        <v>20</v>
      </c>
      <c r="D9" s="8">
        <v>11968</v>
      </c>
      <c r="E9" s="21"/>
      <c r="F9" s="22">
        <f>SUM(F10:F16,F19)+0.01</f>
        <v>1042.826946</v>
      </c>
      <c r="G9" s="8">
        <v>12040</v>
      </c>
      <c r="H9" s="23"/>
      <c r="I9" s="22">
        <f>SUM(I10:I16,I19)+0.02</f>
        <v>1055.294915</v>
      </c>
      <c r="J9" s="8">
        <f t="shared" si="3"/>
        <v>72</v>
      </c>
      <c r="K9" s="10">
        <f t="shared" si="0"/>
        <v>12.467969</v>
      </c>
      <c r="L9" s="26"/>
    </row>
    <row r="10" s="1" customFormat="1" ht="21" customHeight="1" spans="1:12">
      <c r="A10" s="16" t="s">
        <v>103</v>
      </c>
      <c r="B10" s="24" t="s">
        <v>21</v>
      </c>
      <c r="C10" s="16" t="s">
        <v>20</v>
      </c>
      <c r="D10" s="5">
        <v>2160</v>
      </c>
      <c r="E10" s="25">
        <v>1412.39</v>
      </c>
      <c r="F10" s="18">
        <f>D10*E10/10000</f>
        <v>305.07624</v>
      </c>
      <c r="G10" s="5">
        <v>2160</v>
      </c>
      <c r="H10" s="26">
        <v>1412.39</v>
      </c>
      <c r="I10" s="18">
        <f>G10*H10/10000</f>
        <v>305.07624</v>
      </c>
      <c r="J10" s="5">
        <f t="shared" ref="J10:J50" si="4">G10-D10</f>
        <v>0</v>
      </c>
      <c r="K10" s="39">
        <f t="shared" si="0"/>
        <v>0</v>
      </c>
      <c r="L10" s="26"/>
    </row>
    <row r="11" s="1" customFormat="1" ht="21" customHeight="1" spans="1:12">
      <c r="A11" s="16" t="s">
        <v>105</v>
      </c>
      <c r="B11" s="24" t="s">
        <v>22</v>
      </c>
      <c r="C11" s="16" t="s">
        <v>20</v>
      </c>
      <c r="D11" s="5">
        <v>720</v>
      </c>
      <c r="E11" s="25">
        <v>1014.41</v>
      </c>
      <c r="F11" s="18">
        <f t="shared" ref="F11:F48" si="5">D11*E11/10000</f>
        <v>73.03752</v>
      </c>
      <c r="G11" s="5">
        <v>720</v>
      </c>
      <c r="H11" s="26">
        <v>1014.41</v>
      </c>
      <c r="I11" s="18">
        <f t="shared" ref="I11:I48" si="6">G11*H11/10000</f>
        <v>73.03752</v>
      </c>
      <c r="J11" s="5">
        <f t="shared" si="4"/>
        <v>0</v>
      </c>
      <c r="K11" s="39">
        <f t="shared" si="0"/>
        <v>0</v>
      </c>
      <c r="L11" s="26"/>
    </row>
    <row r="12" s="1" customFormat="1" ht="21" customHeight="1" spans="1:12">
      <c r="A12" s="16" t="s">
        <v>107</v>
      </c>
      <c r="B12" s="24" t="s">
        <v>23</v>
      </c>
      <c r="C12" s="16" t="s">
        <v>20</v>
      </c>
      <c r="D12" s="5">
        <v>2800</v>
      </c>
      <c r="E12" s="25">
        <v>691.27</v>
      </c>
      <c r="F12" s="18">
        <f t="shared" si="5"/>
        <v>193.5556</v>
      </c>
      <c r="G12" s="5">
        <v>2800</v>
      </c>
      <c r="H12" s="26">
        <v>691.27</v>
      </c>
      <c r="I12" s="18">
        <f t="shared" si="6"/>
        <v>193.5556</v>
      </c>
      <c r="J12" s="5">
        <f t="shared" si="4"/>
        <v>0</v>
      </c>
      <c r="K12" s="39">
        <f t="shared" si="0"/>
        <v>0</v>
      </c>
      <c r="L12" s="26"/>
    </row>
    <row r="13" s="1" customFormat="1" ht="21" customHeight="1" spans="1:12">
      <c r="A13" s="16" t="s">
        <v>110</v>
      </c>
      <c r="B13" s="24" t="s">
        <v>25</v>
      </c>
      <c r="C13" s="16" t="s">
        <v>20</v>
      </c>
      <c r="D13" s="5">
        <v>1080</v>
      </c>
      <c r="E13" s="25">
        <v>581.45</v>
      </c>
      <c r="F13" s="18">
        <f t="shared" si="5"/>
        <v>62.7966</v>
      </c>
      <c r="G13" s="5">
        <v>1080</v>
      </c>
      <c r="H13" s="26">
        <v>581.45</v>
      </c>
      <c r="I13" s="18">
        <f t="shared" si="6"/>
        <v>62.7966</v>
      </c>
      <c r="J13" s="5">
        <f t="shared" si="4"/>
        <v>0</v>
      </c>
      <c r="K13" s="39">
        <f t="shared" si="0"/>
        <v>0</v>
      </c>
      <c r="L13" s="26"/>
    </row>
    <row r="14" s="1" customFormat="1" ht="21" customHeight="1" spans="1:12">
      <c r="A14" s="16" t="s">
        <v>111</v>
      </c>
      <c r="B14" s="24" t="s">
        <v>27</v>
      </c>
      <c r="C14" s="16" t="s">
        <v>20</v>
      </c>
      <c r="D14" s="5">
        <v>5208</v>
      </c>
      <c r="E14" s="25">
        <v>489.02</v>
      </c>
      <c r="F14" s="18">
        <f t="shared" si="5"/>
        <v>254.681616</v>
      </c>
      <c r="G14" s="5">
        <v>5280</v>
      </c>
      <c r="H14" s="26">
        <v>489.02</v>
      </c>
      <c r="I14" s="18">
        <f t="shared" si="6"/>
        <v>258.20256</v>
      </c>
      <c r="J14" s="5">
        <f t="shared" si="4"/>
        <v>72</v>
      </c>
      <c r="K14" s="39">
        <f t="shared" si="0"/>
        <v>3.52094400000004</v>
      </c>
      <c r="L14" s="26"/>
    </row>
    <row r="15" s="1" customFormat="1" ht="21" customHeight="1" spans="1:12">
      <c r="A15" s="27">
        <v>-6</v>
      </c>
      <c r="B15" s="28" t="s">
        <v>112</v>
      </c>
      <c r="C15" s="16" t="s">
        <v>113</v>
      </c>
      <c r="D15" s="5"/>
      <c r="E15" s="25"/>
      <c r="F15" s="18">
        <v>10</v>
      </c>
      <c r="G15" s="5"/>
      <c r="H15" s="26"/>
      <c r="I15" s="18">
        <v>20</v>
      </c>
      <c r="J15" s="5">
        <f t="shared" si="4"/>
        <v>0</v>
      </c>
      <c r="K15" s="39">
        <f t="shared" si="0"/>
        <v>10</v>
      </c>
      <c r="L15" s="26"/>
    </row>
    <row r="16" s="1" customFormat="1" ht="21" customHeight="1" spans="1:12">
      <c r="A16" s="27">
        <v>-7</v>
      </c>
      <c r="B16" s="24" t="s">
        <v>114</v>
      </c>
      <c r="C16" s="16" t="s">
        <v>115</v>
      </c>
      <c r="D16" s="5">
        <v>345</v>
      </c>
      <c r="E16" s="25"/>
      <c r="F16" s="18">
        <f>SUM(F17:F18)</f>
        <v>118.46937</v>
      </c>
      <c r="G16" s="5">
        <v>345</v>
      </c>
      <c r="H16" s="26"/>
      <c r="I16" s="18">
        <f>SUM(I17:I18)</f>
        <v>118.45629</v>
      </c>
      <c r="J16" s="5">
        <f t="shared" si="4"/>
        <v>0</v>
      </c>
      <c r="K16" s="39">
        <f t="shared" si="0"/>
        <v>-0.013079999999988</v>
      </c>
      <c r="L16" s="26"/>
    </row>
    <row r="17" s="1" customFormat="1" ht="21" customHeight="1" spans="1:12">
      <c r="A17" s="16" t="s">
        <v>32</v>
      </c>
      <c r="B17" s="24" t="s">
        <v>116</v>
      </c>
      <c r="C17" s="16" t="s">
        <v>115</v>
      </c>
      <c r="D17" s="5">
        <v>108</v>
      </c>
      <c r="E17" s="25">
        <v>1469.68</v>
      </c>
      <c r="F17" s="18">
        <f t="shared" si="5"/>
        <v>15.872544</v>
      </c>
      <c r="G17" s="5">
        <v>108</v>
      </c>
      <c r="H17" s="26">
        <v>1573.1</v>
      </c>
      <c r="I17" s="18">
        <f t="shared" si="6"/>
        <v>16.98948</v>
      </c>
      <c r="J17" s="5">
        <f t="shared" si="4"/>
        <v>0</v>
      </c>
      <c r="K17" s="39">
        <f t="shared" si="0"/>
        <v>1.116936</v>
      </c>
      <c r="L17" s="26"/>
    </row>
    <row r="18" s="1" customFormat="1" ht="21" customHeight="1" spans="1:12">
      <c r="A18" s="16" t="s">
        <v>34</v>
      </c>
      <c r="B18" s="24" t="s">
        <v>117</v>
      </c>
      <c r="C18" s="16" t="s">
        <v>115</v>
      </c>
      <c r="D18" s="5">
        <v>237</v>
      </c>
      <c r="E18" s="25">
        <v>4328.98</v>
      </c>
      <c r="F18" s="18">
        <f t="shared" si="5"/>
        <v>102.596826</v>
      </c>
      <c r="G18" s="5">
        <v>237</v>
      </c>
      <c r="H18" s="26">
        <v>4281.3</v>
      </c>
      <c r="I18" s="18">
        <f t="shared" si="6"/>
        <v>101.46681</v>
      </c>
      <c r="J18" s="5">
        <f t="shared" si="4"/>
        <v>0</v>
      </c>
      <c r="K18" s="39">
        <f t="shared" si="0"/>
        <v>-1.13001599999998</v>
      </c>
      <c r="L18" s="26"/>
    </row>
    <row r="19" s="1" customFormat="1" ht="21" customHeight="1" spans="1:12">
      <c r="A19" s="27">
        <v>-8</v>
      </c>
      <c r="B19" s="24" t="s">
        <v>118</v>
      </c>
      <c r="C19" s="16" t="s">
        <v>20</v>
      </c>
      <c r="D19" s="5">
        <v>315</v>
      </c>
      <c r="E19" s="25">
        <v>800</v>
      </c>
      <c r="F19" s="18">
        <f t="shared" si="5"/>
        <v>25.2</v>
      </c>
      <c r="G19" s="5">
        <v>315</v>
      </c>
      <c r="H19" s="26">
        <v>766.67</v>
      </c>
      <c r="I19" s="18">
        <f t="shared" si="6"/>
        <v>24.150105</v>
      </c>
      <c r="J19" s="5">
        <f t="shared" si="4"/>
        <v>0</v>
      </c>
      <c r="K19" s="39">
        <f t="shared" si="0"/>
        <v>-1.049895</v>
      </c>
      <c r="L19" s="26"/>
    </row>
    <row r="20" s="1" customFormat="1" ht="21" customHeight="1" spans="1:12">
      <c r="A20" s="13">
        <v>3</v>
      </c>
      <c r="B20" s="20" t="s">
        <v>119</v>
      </c>
      <c r="C20" s="13" t="s">
        <v>102</v>
      </c>
      <c r="D20" s="8">
        <v>3</v>
      </c>
      <c r="E20" s="21"/>
      <c r="F20" s="22">
        <f>SUM(F21:F23)-0.01</f>
        <v>66.904384</v>
      </c>
      <c r="G20" s="8">
        <v>3</v>
      </c>
      <c r="H20" s="23"/>
      <c r="I20" s="22">
        <f>SUM(I21:I23)-0.01</f>
        <v>68.247538</v>
      </c>
      <c r="J20" s="8">
        <f t="shared" si="4"/>
        <v>0</v>
      </c>
      <c r="K20" s="10">
        <f t="shared" si="0"/>
        <v>1.343154</v>
      </c>
      <c r="L20" s="26"/>
    </row>
    <row r="21" s="1" customFormat="1" ht="21" customHeight="1" spans="1:12">
      <c r="A21" s="16" t="s">
        <v>103</v>
      </c>
      <c r="B21" s="24" t="s">
        <v>38</v>
      </c>
      <c r="C21" s="16" t="s">
        <v>104</v>
      </c>
      <c r="D21" s="5">
        <v>1</v>
      </c>
      <c r="E21" s="25">
        <v>304448.68</v>
      </c>
      <c r="F21" s="18">
        <f t="shared" si="5"/>
        <v>30.444868</v>
      </c>
      <c r="G21" s="5">
        <v>1</v>
      </c>
      <c r="H21" s="26">
        <v>308925.86</v>
      </c>
      <c r="I21" s="18">
        <f t="shared" si="6"/>
        <v>30.892586</v>
      </c>
      <c r="J21" s="5">
        <f t="shared" si="4"/>
        <v>0</v>
      </c>
      <c r="K21" s="39">
        <f t="shared" si="0"/>
        <v>0.447717999999998</v>
      </c>
      <c r="L21" s="26"/>
    </row>
    <row r="22" s="1" customFormat="1" ht="21" customHeight="1" spans="1:12">
      <c r="A22" s="16" t="s">
        <v>105</v>
      </c>
      <c r="B22" s="24" t="s">
        <v>39</v>
      </c>
      <c r="C22" s="16" t="s">
        <v>104</v>
      </c>
      <c r="D22" s="5">
        <v>1</v>
      </c>
      <c r="E22" s="25">
        <v>166947.58</v>
      </c>
      <c r="F22" s="18">
        <f t="shared" si="5"/>
        <v>16.694758</v>
      </c>
      <c r="G22" s="5">
        <v>1</v>
      </c>
      <c r="H22" s="26">
        <v>171424.76</v>
      </c>
      <c r="I22" s="18">
        <f t="shared" si="6"/>
        <v>17.142476</v>
      </c>
      <c r="J22" s="5">
        <f t="shared" si="4"/>
        <v>0</v>
      </c>
      <c r="K22" s="39">
        <f t="shared" si="0"/>
        <v>0.447718000000002</v>
      </c>
      <c r="L22" s="26"/>
    </row>
    <row r="23" s="1" customFormat="1" ht="21" customHeight="1" spans="1:12">
      <c r="A23" s="16" t="s">
        <v>107</v>
      </c>
      <c r="B23" s="24" t="s">
        <v>40</v>
      </c>
      <c r="C23" s="16" t="s">
        <v>104</v>
      </c>
      <c r="D23" s="5">
        <v>1</v>
      </c>
      <c r="E23" s="25">
        <v>197747.58</v>
      </c>
      <c r="F23" s="18">
        <f t="shared" si="5"/>
        <v>19.774758</v>
      </c>
      <c r="G23" s="5">
        <v>1</v>
      </c>
      <c r="H23" s="26">
        <v>202224.76</v>
      </c>
      <c r="I23" s="18">
        <f t="shared" si="6"/>
        <v>20.222476</v>
      </c>
      <c r="J23" s="5">
        <f t="shared" si="4"/>
        <v>0</v>
      </c>
      <c r="K23" s="39">
        <f t="shared" si="0"/>
        <v>0.447718000000002</v>
      </c>
      <c r="L23" s="26"/>
    </row>
    <row r="24" s="1" customFormat="1" ht="21" customHeight="1" spans="1:12">
      <c r="A24" s="13">
        <v>4</v>
      </c>
      <c r="B24" s="20" t="s">
        <v>120</v>
      </c>
      <c r="C24" s="16"/>
      <c r="D24" s="5"/>
      <c r="E24" s="25"/>
      <c r="F24" s="22">
        <f>SUM(F25,F29:F31,F32)+0.01</f>
        <v>293.50494</v>
      </c>
      <c r="G24" s="23"/>
      <c r="H24" s="22"/>
      <c r="I24" s="22">
        <f>SUM(I25,I29:I31,I32)+0.01</f>
        <v>293.74554</v>
      </c>
      <c r="J24" s="8"/>
      <c r="K24" s="10">
        <f t="shared" si="0"/>
        <v>0.240599999999972</v>
      </c>
      <c r="L24" s="26"/>
    </row>
    <row r="25" s="1" customFormat="1" ht="21" customHeight="1" spans="1:12">
      <c r="A25" s="16" t="s">
        <v>103</v>
      </c>
      <c r="B25" s="28" t="s">
        <v>121</v>
      </c>
      <c r="C25" s="16" t="s">
        <v>20</v>
      </c>
      <c r="D25" s="5">
        <v>7790</v>
      </c>
      <c r="E25" s="25"/>
      <c r="F25" s="18">
        <f>SUM(F26:F28)</f>
        <v>194.90216</v>
      </c>
      <c r="G25" s="5">
        <v>7790</v>
      </c>
      <c r="H25" s="26"/>
      <c r="I25" s="18">
        <f>SUM(I26:I28)</f>
        <v>195.14276</v>
      </c>
      <c r="J25" s="5">
        <f t="shared" si="4"/>
        <v>0</v>
      </c>
      <c r="K25" s="39">
        <f t="shared" si="0"/>
        <v>0.240600000000001</v>
      </c>
      <c r="L25" s="26"/>
    </row>
    <row r="26" s="1" customFormat="1" ht="21" customHeight="1" spans="1:12">
      <c r="A26" s="16" t="s">
        <v>32</v>
      </c>
      <c r="B26" s="19" t="s">
        <v>43</v>
      </c>
      <c r="C26" s="16" t="s">
        <v>20</v>
      </c>
      <c r="D26" s="5">
        <v>3940</v>
      </c>
      <c r="E26" s="25">
        <v>371.81</v>
      </c>
      <c r="F26" s="18">
        <f t="shared" si="5"/>
        <v>146.49314</v>
      </c>
      <c r="G26" s="5">
        <v>3940</v>
      </c>
      <c r="H26" s="26">
        <v>378.45</v>
      </c>
      <c r="I26" s="18">
        <f t="shared" si="6"/>
        <v>149.1093</v>
      </c>
      <c r="J26" s="5">
        <f t="shared" si="4"/>
        <v>0</v>
      </c>
      <c r="K26" s="39">
        <f t="shared" si="0"/>
        <v>2.61616000000001</v>
      </c>
      <c r="L26" s="26"/>
    </row>
    <row r="27" s="1" customFormat="1" ht="21" customHeight="1" spans="1:12">
      <c r="A27" s="16" t="s">
        <v>34</v>
      </c>
      <c r="B27" s="15" t="s">
        <v>44</v>
      </c>
      <c r="C27" s="16" t="s">
        <v>20</v>
      </c>
      <c r="D27" s="5">
        <v>880</v>
      </c>
      <c r="E27" s="25">
        <v>317.7</v>
      </c>
      <c r="F27" s="18">
        <f t="shared" si="5"/>
        <v>27.9576</v>
      </c>
      <c r="G27" s="5">
        <v>880</v>
      </c>
      <c r="H27" s="26">
        <v>308.93</v>
      </c>
      <c r="I27" s="18">
        <f t="shared" si="6"/>
        <v>27.18584</v>
      </c>
      <c r="J27" s="5">
        <f t="shared" si="4"/>
        <v>0</v>
      </c>
      <c r="K27" s="39">
        <f t="shared" si="0"/>
        <v>-0.771759999999997</v>
      </c>
      <c r="L27" s="26"/>
    </row>
    <row r="28" s="1" customFormat="1" ht="21" customHeight="1" spans="1:12">
      <c r="A28" s="16" t="s">
        <v>45</v>
      </c>
      <c r="B28" s="15" t="s">
        <v>46</v>
      </c>
      <c r="C28" s="16" t="s">
        <v>20</v>
      </c>
      <c r="D28" s="5">
        <v>2970</v>
      </c>
      <c r="E28" s="25">
        <v>68.86</v>
      </c>
      <c r="F28" s="18">
        <f t="shared" si="5"/>
        <v>20.45142</v>
      </c>
      <c r="G28" s="5">
        <v>2970</v>
      </c>
      <c r="H28" s="26">
        <v>63.46</v>
      </c>
      <c r="I28" s="18">
        <f t="shared" si="6"/>
        <v>18.84762</v>
      </c>
      <c r="J28" s="5">
        <f t="shared" si="4"/>
        <v>0</v>
      </c>
      <c r="K28" s="39">
        <f t="shared" si="0"/>
        <v>-1.6038</v>
      </c>
      <c r="L28" s="26"/>
    </row>
    <row r="29" s="1" customFormat="1" ht="21" customHeight="1" spans="1:12">
      <c r="A29" s="16" t="s">
        <v>105</v>
      </c>
      <c r="B29" s="28" t="s">
        <v>122</v>
      </c>
      <c r="C29" s="16" t="s">
        <v>115</v>
      </c>
      <c r="D29" s="5">
        <v>136</v>
      </c>
      <c r="E29" s="25">
        <v>448.96</v>
      </c>
      <c r="F29" s="18">
        <f t="shared" si="5"/>
        <v>6.105856</v>
      </c>
      <c r="G29" s="5">
        <v>136</v>
      </c>
      <c r="H29" s="26">
        <v>448.96</v>
      </c>
      <c r="I29" s="18">
        <f t="shared" si="6"/>
        <v>6.105856</v>
      </c>
      <c r="J29" s="5">
        <f t="shared" si="4"/>
        <v>0</v>
      </c>
      <c r="K29" s="39">
        <f t="shared" si="0"/>
        <v>0</v>
      </c>
      <c r="L29" s="26"/>
    </row>
    <row r="30" s="1" customFormat="1" ht="21" customHeight="1" spans="1:12">
      <c r="A30" s="16" t="s">
        <v>107</v>
      </c>
      <c r="B30" s="28" t="s">
        <v>123</v>
      </c>
      <c r="C30" s="16" t="s">
        <v>115</v>
      </c>
      <c r="D30" s="5">
        <v>37</v>
      </c>
      <c r="E30" s="25">
        <v>10970.26</v>
      </c>
      <c r="F30" s="18">
        <f t="shared" si="5"/>
        <v>40.589962</v>
      </c>
      <c r="G30" s="5">
        <v>37</v>
      </c>
      <c r="H30" s="26">
        <v>10970.26</v>
      </c>
      <c r="I30" s="18">
        <f t="shared" si="6"/>
        <v>40.589962</v>
      </c>
      <c r="J30" s="5">
        <f t="shared" si="4"/>
        <v>0</v>
      </c>
      <c r="K30" s="39">
        <f t="shared" si="0"/>
        <v>0</v>
      </c>
      <c r="L30" s="26"/>
    </row>
    <row r="31" s="1" customFormat="1" ht="21" customHeight="1" spans="1:12">
      <c r="A31" s="16" t="s">
        <v>110</v>
      </c>
      <c r="B31" s="24" t="s">
        <v>49</v>
      </c>
      <c r="C31" s="16" t="s">
        <v>124</v>
      </c>
      <c r="D31" s="5">
        <v>66</v>
      </c>
      <c r="E31" s="25">
        <v>4643.37</v>
      </c>
      <c r="F31" s="18">
        <f t="shared" si="5"/>
        <v>30.646242</v>
      </c>
      <c r="G31" s="5">
        <v>66</v>
      </c>
      <c r="H31" s="26">
        <v>4643.37</v>
      </c>
      <c r="I31" s="18">
        <f t="shared" si="6"/>
        <v>30.646242</v>
      </c>
      <c r="J31" s="5">
        <f t="shared" si="4"/>
        <v>0</v>
      </c>
      <c r="K31" s="39">
        <f t="shared" si="0"/>
        <v>0</v>
      </c>
      <c r="L31" s="26"/>
    </row>
    <row r="32" s="1" customFormat="1" ht="21" customHeight="1" spans="1:12">
      <c r="A32" s="16" t="s">
        <v>111</v>
      </c>
      <c r="B32" s="24" t="s">
        <v>125</v>
      </c>
      <c r="C32" s="16" t="s">
        <v>20</v>
      </c>
      <c r="D32" s="5">
        <v>160</v>
      </c>
      <c r="E32" s="25"/>
      <c r="F32" s="18">
        <f>SUM(F33:F34)</f>
        <v>21.25072</v>
      </c>
      <c r="G32" s="5">
        <v>160</v>
      </c>
      <c r="H32" s="26"/>
      <c r="I32" s="18">
        <f>SUM(I33:I34)</f>
        <v>21.25072</v>
      </c>
      <c r="J32" s="5">
        <f t="shared" si="4"/>
        <v>0</v>
      </c>
      <c r="K32" s="39">
        <f t="shared" si="0"/>
        <v>0</v>
      </c>
      <c r="L32" s="26"/>
    </row>
    <row r="33" s="1" customFormat="1" ht="21" customHeight="1" spans="1:12">
      <c r="A33" s="27" t="s">
        <v>32</v>
      </c>
      <c r="B33" s="19" t="s">
        <v>52</v>
      </c>
      <c r="C33" s="16" t="s">
        <v>20</v>
      </c>
      <c r="D33" s="5">
        <v>160</v>
      </c>
      <c r="E33" s="25">
        <v>528.17</v>
      </c>
      <c r="F33" s="18">
        <f t="shared" si="5"/>
        <v>8.45072</v>
      </c>
      <c r="G33" s="5">
        <v>160</v>
      </c>
      <c r="H33" s="26">
        <v>528.17</v>
      </c>
      <c r="I33" s="18">
        <f>G33*H33/10000</f>
        <v>8.45072</v>
      </c>
      <c r="J33" s="5">
        <f>G32-D33</f>
        <v>0</v>
      </c>
      <c r="K33" s="39">
        <f t="shared" si="0"/>
        <v>0</v>
      </c>
      <c r="L33" s="26"/>
    </row>
    <row r="34" s="1" customFormat="1" ht="21" customHeight="1" spans="1:12">
      <c r="A34" s="27" t="s">
        <v>34</v>
      </c>
      <c r="B34" s="29" t="s">
        <v>53</v>
      </c>
      <c r="C34" s="16" t="s">
        <v>20</v>
      </c>
      <c r="D34" s="5">
        <v>160</v>
      </c>
      <c r="E34" s="25">
        <v>800</v>
      </c>
      <c r="F34" s="18">
        <f t="shared" si="5"/>
        <v>12.8</v>
      </c>
      <c r="G34" s="5">
        <v>160</v>
      </c>
      <c r="H34" s="26">
        <v>800</v>
      </c>
      <c r="I34" s="18">
        <f>G34*H34/10000</f>
        <v>12.8</v>
      </c>
      <c r="J34" s="5">
        <f>G33-D34</f>
        <v>0</v>
      </c>
      <c r="K34" s="39">
        <f t="shared" si="0"/>
        <v>0</v>
      </c>
      <c r="L34" s="26"/>
    </row>
    <row r="35" s="1" customFormat="1" ht="21" customHeight="1" spans="1:12">
      <c r="A35" s="30">
        <v>5</v>
      </c>
      <c r="B35" s="31" t="s">
        <v>126</v>
      </c>
      <c r="C35" s="32" t="s">
        <v>127</v>
      </c>
      <c r="D35" s="5">
        <v>53</v>
      </c>
      <c r="E35" s="25"/>
      <c r="F35" s="22">
        <f>SUM(F36:F38)</f>
        <v>47.743895</v>
      </c>
      <c r="G35" s="8">
        <v>53</v>
      </c>
      <c r="H35" s="5"/>
      <c r="I35" s="22">
        <f>SUM(I36:I38)+0.01</f>
        <v>51.36791</v>
      </c>
      <c r="J35" s="8"/>
      <c r="K35" s="10">
        <f t="shared" si="0"/>
        <v>3.624015</v>
      </c>
      <c r="L35" s="26"/>
    </row>
    <row r="36" s="1" customFormat="1" ht="21" customHeight="1" spans="1:12">
      <c r="A36" s="16" t="s">
        <v>103</v>
      </c>
      <c r="B36" s="19" t="s">
        <v>128</v>
      </c>
      <c r="C36" s="33" t="s">
        <v>129</v>
      </c>
      <c r="D36" s="5">
        <v>20</v>
      </c>
      <c r="E36" s="25">
        <v>17292.55</v>
      </c>
      <c r="F36" s="18">
        <f t="shared" si="5"/>
        <v>34.5851</v>
      </c>
      <c r="G36" s="5">
        <v>20</v>
      </c>
      <c r="H36" s="26">
        <v>17313.44</v>
      </c>
      <c r="I36" s="18">
        <f t="shared" si="6"/>
        <v>34.62688</v>
      </c>
      <c r="J36" s="5">
        <f t="shared" si="4"/>
        <v>0</v>
      </c>
      <c r="K36" s="39">
        <f t="shared" si="0"/>
        <v>0.0417800000000028</v>
      </c>
      <c r="L36" s="26"/>
    </row>
    <row r="37" s="1" customFormat="1" ht="21" customHeight="1" spans="1:12">
      <c r="A37" s="16" t="s">
        <v>105</v>
      </c>
      <c r="B37" s="19" t="s">
        <v>130</v>
      </c>
      <c r="C37" s="33" t="s">
        <v>129</v>
      </c>
      <c r="D37" s="5">
        <v>6</v>
      </c>
      <c r="E37" s="25">
        <v>4118.39</v>
      </c>
      <c r="F37" s="18">
        <f t="shared" si="5"/>
        <v>2.471034</v>
      </c>
      <c r="G37" s="5">
        <v>6</v>
      </c>
      <c r="H37" s="26">
        <v>9359.99</v>
      </c>
      <c r="I37" s="18">
        <f t="shared" si="6"/>
        <v>5.615994</v>
      </c>
      <c r="J37" s="5">
        <f t="shared" si="4"/>
        <v>0</v>
      </c>
      <c r="K37" s="39">
        <f t="shared" si="0"/>
        <v>3.14496</v>
      </c>
      <c r="L37" s="26"/>
    </row>
    <row r="38" s="1" customFormat="1" ht="21" customHeight="1" spans="1:12">
      <c r="A38" s="16" t="s">
        <v>107</v>
      </c>
      <c r="B38" s="19" t="s">
        <v>131</v>
      </c>
      <c r="C38" s="33" t="s">
        <v>129</v>
      </c>
      <c r="D38" s="5">
        <v>27</v>
      </c>
      <c r="E38" s="25">
        <v>3958.43</v>
      </c>
      <c r="F38" s="18">
        <f t="shared" si="5"/>
        <v>10.687761</v>
      </c>
      <c r="G38" s="5">
        <v>27</v>
      </c>
      <c r="H38" s="26">
        <v>4116.68</v>
      </c>
      <c r="I38" s="18">
        <f t="shared" si="6"/>
        <v>11.115036</v>
      </c>
      <c r="J38" s="5">
        <f t="shared" si="4"/>
        <v>0</v>
      </c>
      <c r="K38" s="39">
        <f t="shared" si="0"/>
        <v>0.427275000000002</v>
      </c>
      <c r="L38" s="26"/>
    </row>
    <row r="39" s="1" customFormat="1" ht="21" customHeight="1" spans="1:12">
      <c r="A39" s="13">
        <v>6</v>
      </c>
      <c r="B39" s="34" t="s">
        <v>132</v>
      </c>
      <c r="C39" s="32"/>
      <c r="D39" s="5"/>
      <c r="E39" s="25"/>
      <c r="F39" s="22">
        <f>SUM(F40,F43:F45)</f>
        <v>672.704526</v>
      </c>
      <c r="G39" s="8"/>
      <c r="H39" s="23"/>
      <c r="I39" s="22">
        <f>SUM(I40,I43:I45)+0.01</f>
        <v>463.692772</v>
      </c>
      <c r="J39" s="8"/>
      <c r="K39" s="10">
        <f t="shared" si="0"/>
        <v>-209.011754</v>
      </c>
      <c r="L39" s="26"/>
    </row>
    <row r="40" s="1" customFormat="1" ht="21" customHeight="1" spans="1:12">
      <c r="A40" s="16" t="s">
        <v>103</v>
      </c>
      <c r="B40" s="24" t="s">
        <v>133</v>
      </c>
      <c r="C40" s="33" t="s">
        <v>60</v>
      </c>
      <c r="D40" s="5">
        <f>D41</f>
        <v>21570</v>
      </c>
      <c r="E40" s="25"/>
      <c r="F40" s="18">
        <f>SUM(F41:F42)</f>
        <v>640.60743</v>
      </c>
      <c r="G40" s="5">
        <v>21570</v>
      </c>
      <c r="H40" s="26"/>
      <c r="I40" s="18">
        <f>SUM(I41:I42)</f>
        <v>435.16638</v>
      </c>
      <c r="J40" s="5">
        <f>G40-D40</f>
        <v>0</v>
      </c>
      <c r="K40" s="39">
        <f t="shared" si="0"/>
        <v>-205.44105</v>
      </c>
      <c r="L40" s="26"/>
    </row>
    <row r="41" s="1" customFormat="1" ht="21" customHeight="1" spans="1:12">
      <c r="A41" s="16" t="s">
        <v>32</v>
      </c>
      <c r="B41" s="24" t="s">
        <v>134</v>
      </c>
      <c r="C41" s="33" t="s">
        <v>60</v>
      </c>
      <c r="D41" s="5">
        <v>21570</v>
      </c>
      <c r="E41" s="25">
        <v>296.99</v>
      </c>
      <c r="F41" s="18">
        <f t="shared" si="5"/>
        <v>640.60743</v>
      </c>
      <c r="G41" s="5">
        <v>16410</v>
      </c>
      <c r="H41" s="26">
        <v>237.78</v>
      </c>
      <c r="I41" s="18">
        <f t="shared" si="6"/>
        <v>390.19698</v>
      </c>
      <c r="J41" s="5">
        <f>G41-D41</f>
        <v>-5160</v>
      </c>
      <c r="K41" s="39">
        <f t="shared" si="0"/>
        <v>-250.41045</v>
      </c>
      <c r="L41" s="26"/>
    </row>
    <row r="42" s="1" customFormat="1" ht="21" customHeight="1" spans="1:12">
      <c r="A42" s="16" t="s">
        <v>34</v>
      </c>
      <c r="B42" s="24" t="s">
        <v>135</v>
      </c>
      <c r="C42" s="33" t="s">
        <v>60</v>
      </c>
      <c r="D42" s="5"/>
      <c r="E42" s="25"/>
      <c r="F42" s="18">
        <f t="shared" si="5"/>
        <v>0</v>
      </c>
      <c r="G42" s="5">
        <v>5160</v>
      </c>
      <c r="H42" s="26">
        <v>87.15</v>
      </c>
      <c r="I42" s="18">
        <f t="shared" si="6"/>
        <v>44.9694</v>
      </c>
      <c r="J42" s="5">
        <f>G42-D42</f>
        <v>5160</v>
      </c>
      <c r="K42" s="39">
        <f t="shared" si="0"/>
        <v>44.9694</v>
      </c>
      <c r="L42" s="26"/>
    </row>
    <row r="43" s="1" customFormat="1" ht="21" customHeight="1" spans="1:12">
      <c r="A43" s="16" t="s">
        <v>105</v>
      </c>
      <c r="B43" s="24" t="s">
        <v>136</v>
      </c>
      <c r="C43" s="33" t="s">
        <v>60</v>
      </c>
      <c r="D43" s="5">
        <v>612</v>
      </c>
      <c r="E43" s="25">
        <v>279.06</v>
      </c>
      <c r="F43" s="18">
        <f t="shared" si="5"/>
        <v>17.078472</v>
      </c>
      <c r="G43" s="5">
        <v>612</v>
      </c>
      <c r="H43" s="26">
        <v>231.97</v>
      </c>
      <c r="I43" s="18">
        <f t="shared" si="6"/>
        <v>14.196564</v>
      </c>
      <c r="J43" s="5">
        <f t="shared" si="4"/>
        <v>0</v>
      </c>
      <c r="K43" s="39">
        <f t="shared" si="0"/>
        <v>-2.881908</v>
      </c>
      <c r="L43" s="26"/>
    </row>
    <row r="44" s="1" customFormat="1" ht="21" customHeight="1" spans="1:12">
      <c r="A44" s="16" t="s">
        <v>107</v>
      </c>
      <c r="B44" s="24" t="s">
        <v>137</v>
      </c>
      <c r="C44" s="33" t="s">
        <v>60</v>
      </c>
      <c r="D44" s="5">
        <v>84</v>
      </c>
      <c r="E44" s="25">
        <v>279.06</v>
      </c>
      <c r="F44" s="18">
        <f t="shared" si="5"/>
        <v>2.344104</v>
      </c>
      <c r="G44" s="5">
        <v>84</v>
      </c>
      <c r="H44" s="26">
        <v>231.97</v>
      </c>
      <c r="I44" s="18">
        <f t="shared" si="6"/>
        <v>1.948548</v>
      </c>
      <c r="J44" s="5">
        <f t="shared" si="4"/>
        <v>0</v>
      </c>
      <c r="K44" s="39">
        <f t="shared" si="0"/>
        <v>-0.395556</v>
      </c>
      <c r="L44" s="26"/>
    </row>
    <row r="45" s="1" customFormat="1" ht="21" customHeight="1" spans="1:12">
      <c r="A45" s="16" t="s">
        <v>110</v>
      </c>
      <c r="B45" s="24" t="s">
        <v>138</v>
      </c>
      <c r="C45" s="33" t="s">
        <v>60</v>
      </c>
      <c r="D45" s="5">
        <v>380</v>
      </c>
      <c r="E45" s="25">
        <v>333.54</v>
      </c>
      <c r="F45" s="18">
        <f t="shared" si="5"/>
        <v>12.67452</v>
      </c>
      <c r="G45" s="5">
        <v>380</v>
      </c>
      <c r="H45" s="26">
        <v>325.56</v>
      </c>
      <c r="I45" s="18">
        <f t="shared" si="6"/>
        <v>12.37128</v>
      </c>
      <c r="J45" s="5">
        <f t="shared" si="4"/>
        <v>0</v>
      </c>
      <c r="K45" s="39">
        <f t="shared" si="0"/>
        <v>-0.303240000000001</v>
      </c>
      <c r="L45" s="26"/>
    </row>
    <row r="46" s="1" customFormat="1" ht="21" customHeight="1" spans="1:12">
      <c r="A46" s="13">
        <v>7</v>
      </c>
      <c r="B46" s="34" t="s">
        <v>139</v>
      </c>
      <c r="C46" s="33"/>
      <c r="D46" s="5"/>
      <c r="E46" s="25"/>
      <c r="F46" s="22">
        <f>SUM(F47:F48)</f>
        <v>56.8054</v>
      </c>
      <c r="G46" s="8"/>
      <c r="H46" s="23"/>
      <c r="I46" s="22">
        <f>SUM(I47:I48)+0.01</f>
        <v>51.36476</v>
      </c>
      <c r="J46" s="8"/>
      <c r="K46" s="10">
        <f t="shared" si="0"/>
        <v>-5.44064</v>
      </c>
      <c r="L46" s="26"/>
    </row>
    <row r="47" s="1" customFormat="1" ht="21" customHeight="1" spans="1:12">
      <c r="A47" s="16" t="s">
        <v>103</v>
      </c>
      <c r="B47" s="24" t="s">
        <v>140</v>
      </c>
      <c r="C47" s="33" t="s">
        <v>60</v>
      </c>
      <c r="D47" s="5">
        <v>8100</v>
      </c>
      <c r="E47" s="25">
        <v>53.34</v>
      </c>
      <c r="F47" s="18">
        <f t="shared" si="5"/>
        <v>43.2054</v>
      </c>
      <c r="G47" s="5">
        <v>8100</v>
      </c>
      <c r="H47" s="26">
        <v>46.5</v>
      </c>
      <c r="I47" s="18">
        <f t="shared" si="6"/>
        <v>37.665</v>
      </c>
      <c r="J47" s="5">
        <f t="shared" si="4"/>
        <v>0</v>
      </c>
      <c r="K47" s="39">
        <f t="shared" si="0"/>
        <v>-5.5404</v>
      </c>
      <c r="L47" s="26"/>
    </row>
    <row r="48" s="1" customFormat="1" ht="21" customHeight="1" spans="1:12">
      <c r="A48" s="16" t="s">
        <v>105</v>
      </c>
      <c r="B48" s="24" t="s">
        <v>141</v>
      </c>
      <c r="C48" s="33" t="s">
        <v>20</v>
      </c>
      <c r="D48" s="5">
        <v>2720</v>
      </c>
      <c r="E48" s="25">
        <v>50</v>
      </c>
      <c r="F48" s="18">
        <f t="shared" si="5"/>
        <v>13.6</v>
      </c>
      <c r="G48" s="5">
        <v>2720</v>
      </c>
      <c r="H48" s="26">
        <v>50.33</v>
      </c>
      <c r="I48" s="18">
        <f t="shared" si="6"/>
        <v>13.68976</v>
      </c>
      <c r="J48" s="5">
        <f t="shared" si="4"/>
        <v>0</v>
      </c>
      <c r="K48" s="39">
        <f t="shared" si="0"/>
        <v>0.0897600000000001</v>
      </c>
      <c r="L48" s="26"/>
    </row>
    <row r="49" s="1" customFormat="1" ht="21" customHeight="1" spans="1:12">
      <c r="A49" s="13">
        <v>8</v>
      </c>
      <c r="B49" s="35" t="s">
        <v>69</v>
      </c>
      <c r="C49" s="36" t="s">
        <v>29</v>
      </c>
      <c r="D49" s="5"/>
      <c r="E49" s="25"/>
      <c r="F49" s="22">
        <v>0</v>
      </c>
      <c r="G49" s="8"/>
      <c r="H49" s="23"/>
      <c r="I49" s="22">
        <v>5</v>
      </c>
      <c r="J49" s="8"/>
      <c r="K49" s="10">
        <f t="shared" si="0"/>
        <v>5</v>
      </c>
      <c r="L49" s="26"/>
    </row>
    <row r="50" s="1" customFormat="1" ht="21" customHeight="1" spans="1:12">
      <c r="A50" s="13">
        <v>9</v>
      </c>
      <c r="B50" s="34" t="s">
        <v>142</v>
      </c>
      <c r="C50" s="32" t="s">
        <v>143</v>
      </c>
      <c r="D50" s="8">
        <v>1986</v>
      </c>
      <c r="E50" s="21">
        <v>500</v>
      </c>
      <c r="F50" s="22">
        <f>D50*E50/10000</f>
        <v>99.3</v>
      </c>
      <c r="G50" s="8">
        <v>298</v>
      </c>
      <c r="H50" s="23">
        <v>500</v>
      </c>
      <c r="I50" s="22">
        <f>G50*H50/10000</f>
        <v>14.9</v>
      </c>
      <c r="J50" s="8">
        <f t="shared" si="4"/>
        <v>-1688</v>
      </c>
      <c r="K50" s="10">
        <f t="shared" si="0"/>
        <v>-84.4</v>
      </c>
      <c r="L50" s="26"/>
    </row>
    <row r="51" s="1" customFormat="1" ht="21" customHeight="1" spans="1:12">
      <c r="A51" s="26"/>
      <c r="B51" s="26"/>
      <c r="D51" s="5"/>
      <c r="E51" s="25"/>
      <c r="F51" s="26"/>
      <c r="G51" s="5"/>
      <c r="H51" s="26"/>
      <c r="I51" s="26"/>
      <c r="J51" s="8"/>
      <c r="K51" s="39"/>
      <c r="L51" s="26"/>
    </row>
    <row r="52" s="1" customFormat="1" ht="21" customHeight="1" spans="1:12">
      <c r="A52" s="30" t="s">
        <v>144</v>
      </c>
      <c r="B52" s="37" t="s">
        <v>145</v>
      </c>
      <c r="C52" s="26"/>
      <c r="D52" s="5"/>
      <c r="E52" s="25"/>
      <c r="F52" s="23">
        <v>289.15</v>
      </c>
      <c r="G52" s="5"/>
      <c r="H52" s="26"/>
      <c r="I52" s="23">
        <v>198.33</v>
      </c>
      <c r="J52" s="8"/>
      <c r="K52" s="10">
        <f t="shared" si="0"/>
        <v>-90.82</v>
      </c>
      <c r="L52" s="26"/>
    </row>
    <row r="53" s="1" customFormat="1" ht="21" customHeight="1" spans="1:12">
      <c r="A53" s="26"/>
      <c r="B53" s="26"/>
      <c r="C53" s="26"/>
      <c r="D53" s="5"/>
      <c r="E53" s="25"/>
      <c r="F53" s="26"/>
      <c r="G53" s="5"/>
      <c r="H53" s="26"/>
      <c r="I53" s="23"/>
      <c r="J53" s="8"/>
      <c r="K53" s="10"/>
      <c r="L53" s="26"/>
    </row>
    <row r="54" s="1" customFormat="1" ht="21" customHeight="1" spans="1:12">
      <c r="A54" s="38" t="s">
        <v>146</v>
      </c>
      <c r="B54" s="37" t="s">
        <v>147</v>
      </c>
      <c r="C54" s="26"/>
      <c r="D54" s="5"/>
      <c r="E54" s="25"/>
      <c r="F54" s="22">
        <f>F52+F4</f>
        <v>2802.790091</v>
      </c>
      <c r="G54" s="5"/>
      <c r="H54" s="26"/>
      <c r="I54" s="22">
        <f>I52+I4</f>
        <v>2408.093435</v>
      </c>
      <c r="J54" s="8"/>
      <c r="K54" s="10">
        <f t="shared" si="0"/>
        <v>-394.696656000001</v>
      </c>
      <c r="L54" s="26"/>
    </row>
    <row r="55" spans="7:7">
      <c r="G55"/>
    </row>
    <row r="56" spans="7:7">
      <c r="G56"/>
    </row>
    <row r="57" spans="7:7">
      <c r="G57"/>
    </row>
    <row r="58" spans="7:7">
      <c r="G58"/>
    </row>
    <row r="59" spans="7:7">
      <c r="G59"/>
    </row>
    <row r="60" spans="7:7">
      <c r="G60"/>
    </row>
    <row r="61" spans="7:7">
      <c r="G61"/>
    </row>
    <row r="62" spans="7:7">
      <c r="G62"/>
    </row>
    <row r="63" spans="7:7">
      <c r="G63"/>
    </row>
    <row r="64" spans="7:7">
      <c r="G64"/>
    </row>
    <row r="65" spans="7:7">
      <c r="G65"/>
    </row>
    <row r="66" spans="7:7">
      <c r="G66"/>
    </row>
    <row r="67" spans="7:7">
      <c r="G67"/>
    </row>
    <row r="68" spans="7:7">
      <c r="G68"/>
    </row>
    <row r="69" spans="7:7">
      <c r="G69"/>
    </row>
    <row r="70" spans="7:7">
      <c r="G70"/>
    </row>
    <row r="71" spans="7:7">
      <c r="G71"/>
    </row>
    <row r="72" spans="7:7">
      <c r="G72"/>
    </row>
    <row r="73" spans="7:7">
      <c r="G73"/>
    </row>
    <row r="74" spans="7:7">
      <c r="G74"/>
    </row>
    <row r="75" spans="7:7">
      <c r="G75"/>
    </row>
    <row r="76" spans="7:7">
      <c r="G76"/>
    </row>
    <row r="77" spans="7:7">
      <c r="G77"/>
    </row>
    <row r="78" spans="7:7">
      <c r="G78"/>
    </row>
    <row r="79" spans="7:7">
      <c r="G79"/>
    </row>
    <row r="80" spans="7:7">
      <c r="G80"/>
    </row>
    <row r="81" spans="7:7">
      <c r="G81"/>
    </row>
    <row r="82" spans="7:7">
      <c r="G82"/>
    </row>
    <row r="83" spans="7:7">
      <c r="G83"/>
    </row>
    <row r="84" spans="7:7">
      <c r="G84"/>
    </row>
    <row r="85" spans="7:7">
      <c r="G85"/>
    </row>
    <row r="86" spans="7:7">
      <c r="G86"/>
    </row>
    <row r="87" spans="7:7">
      <c r="G87"/>
    </row>
    <row r="88" spans="7:7">
      <c r="G88"/>
    </row>
    <row r="89" spans="7:7">
      <c r="G89"/>
    </row>
    <row r="90" spans="7:7">
      <c r="G90"/>
    </row>
    <row r="91" spans="7:7">
      <c r="G91"/>
    </row>
    <row r="92" spans="7:7">
      <c r="G92"/>
    </row>
    <row r="93" spans="7:7">
      <c r="G93"/>
    </row>
    <row r="94" spans="7:7">
      <c r="G94"/>
    </row>
    <row r="95" spans="7:7">
      <c r="G95"/>
    </row>
    <row r="96" spans="7:7">
      <c r="G96"/>
    </row>
    <row r="97" spans="7:7">
      <c r="G97"/>
    </row>
    <row r="98" spans="7:7">
      <c r="G98"/>
    </row>
    <row r="99" spans="7:7">
      <c r="G99"/>
    </row>
    <row r="100" spans="7:7">
      <c r="G100"/>
    </row>
    <row r="101" spans="7:7">
      <c r="G101"/>
    </row>
    <row r="102" spans="7:7">
      <c r="G102"/>
    </row>
    <row r="103" spans="7:7">
      <c r="G103"/>
    </row>
    <row r="104" spans="7:7">
      <c r="G104"/>
    </row>
    <row r="105" spans="7:7">
      <c r="G105"/>
    </row>
    <row r="106" spans="7:7">
      <c r="G106"/>
    </row>
    <row r="107" spans="7:7">
      <c r="G107"/>
    </row>
    <row r="108" spans="7:7">
      <c r="G108"/>
    </row>
    <row r="109" spans="7:7">
      <c r="G109"/>
    </row>
    <row r="110" spans="7:7">
      <c r="G110"/>
    </row>
    <row r="111" spans="7:7">
      <c r="G111"/>
    </row>
    <row r="112" spans="7:7">
      <c r="G112"/>
    </row>
    <row r="113" spans="7:7">
      <c r="G113"/>
    </row>
    <row r="114" spans="7:7">
      <c r="G114"/>
    </row>
    <row r="115" spans="7:7">
      <c r="G115"/>
    </row>
    <row r="116" spans="7:7">
      <c r="G116"/>
    </row>
    <row r="117" spans="7:7">
      <c r="G117"/>
    </row>
    <row r="118" spans="7:7">
      <c r="G118"/>
    </row>
    <row r="119" spans="7:7">
      <c r="G119"/>
    </row>
    <row r="120" spans="7:7">
      <c r="G120"/>
    </row>
    <row r="121" spans="7:7">
      <c r="G121"/>
    </row>
    <row r="122" spans="7:7">
      <c r="G122"/>
    </row>
    <row r="123" spans="7:7">
      <c r="G123"/>
    </row>
    <row r="124" spans="7:7">
      <c r="G124"/>
    </row>
    <row r="125" spans="7:7">
      <c r="G125"/>
    </row>
    <row r="126" spans="7:7">
      <c r="G126"/>
    </row>
    <row r="127" spans="7:7">
      <c r="G127"/>
    </row>
    <row r="128" spans="7:7">
      <c r="G128"/>
    </row>
    <row r="129" spans="7:7">
      <c r="G129"/>
    </row>
    <row r="130" spans="7:7">
      <c r="G130"/>
    </row>
    <row r="131" spans="7:7">
      <c r="G131"/>
    </row>
    <row r="132" spans="7:7">
      <c r="G132"/>
    </row>
    <row r="133" spans="7:7">
      <c r="G133"/>
    </row>
    <row r="134" spans="7:7">
      <c r="G134"/>
    </row>
    <row r="135" spans="7:7">
      <c r="G135"/>
    </row>
    <row r="136" spans="7:7">
      <c r="G136"/>
    </row>
    <row r="137" spans="7:7">
      <c r="G137"/>
    </row>
    <row r="138" spans="7:7">
      <c r="G138"/>
    </row>
    <row r="139" spans="7:7">
      <c r="G139"/>
    </row>
    <row r="140" spans="7:7">
      <c r="G140"/>
    </row>
    <row r="141" spans="7:7">
      <c r="G141"/>
    </row>
    <row r="142" spans="7:7">
      <c r="G142"/>
    </row>
    <row r="143" spans="7:7">
      <c r="G143"/>
    </row>
    <row r="144" spans="7:7">
      <c r="G144"/>
    </row>
    <row r="145" spans="7:7">
      <c r="G145"/>
    </row>
    <row r="146" spans="7:7">
      <c r="G146"/>
    </row>
    <row r="147" spans="7:7">
      <c r="G147"/>
    </row>
    <row r="148" spans="7:7">
      <c r="G148"/>
    </row>
    <row r="149" spans="7:7">
      <c r="G149"/>
    </row>
    <row r="150" spans="7:7">
      <c r="G150"/>
    </row>
    <row r="151" spans="7:7">
      <c r="G151"/>
    </row>
    <row r="152" spans="7:7">
      <c r="G152"/>
    </row>
    <row r="153" spans="7:7">
      <c r="G153"/>
    </row>
    <row r="154" spans="7:7">
      <c r="G154"/>
    </row>
    <row r="155" spans="7:7">
      <c r="G155"/>
    </row>
    <row r="156" spans="7:7">
      <c r="G156"/>
    </row>
    <row r="157" spans="7:7">
      <c r="G157"/>
    </row>
    <row r="158" spans="7:7">
      <c r="G158"/>
    </row>
    <row r="159" spans="7:7">
      <c r="G159"/>
    </row>
    <row r="160" spans="7:7">
      <c r="G160"/>
    </row>
    <row r="161" spans="7:7">
      <c r="G161"/>
    </row>
    <row r="162" spans="7:7">
      <c r="G162"/>
    </row>
    <row r="163" spans="7:7">
      <c r="G163"/>
    </row>
    <row r="164" spans="7:7">
      <c r="G164"/>
    </row>
    <row r="165" spans="7:7">
      <c r="G165"/>
    </row>
    <row r="166" spans="7:7">
      <c r="G166"/>
    </row>
    <row r="167" spans="7:7">
      <c r="G167"/>
    </row>
    <row r="168" spans="7:7">
      <c r="G168"/>
    </row>
    <row r="169" spans="7:7">
      <c r="G169"/>
    </row>
    <row r="170" spans="7:7">
      <c r="G170"/>
    </row>
    <row r="171" spans="7:7">
      <c r="G171"/>
    </row>
    <row r="172" spans="7:7">
      <c r="G172"/>
    </row>
    <row r="173" spans="7:7">
      <c r="G173"/>
    </row>
    <row r="174" spans="7:7">
      <c r="G174"/>
    </row>
    <row r="175" spans="7:7">
      <c r="G175"/>
    </row>
    <row r="176" spans="7:7">
      <c r="G176"/>
    </row>
    <row r="177" spans="7:7">
      <c r="G177"/>
    </row>
    <row r="178" spans="7:7">
      <c r="G178"/>
    </row>
    <row r="179" spans="7:7">
      <c r="G179"/>
    </row>
    <row r="180" spans="7:7">
      <c r="G180"/>
    </row>
    <row r="181" spans="7:7">
      <c r="G181"/>
    </row>
    <row r="182" spans="7:7">
      <c r="G182"/>
    </row>
    <row r="183" spans="7:7">
      <c r="G183"/>
    </row>
    <row r="184" spans="7:7">
      <c r="G184"/>
    </row>
    <row r="185" spans="7:7">
      <c r="G185"/>
    </row>
    <row r="186" spans="7:7">
      <c r="G186"/>
    </row>
    <row r="187" spans="7:7">
      <c r="G187"/>
    </row>
    <row r="188" spans="7:7">
      <c r="G188"/>
    </row>
    <row r="189" spans="7:7">
      <c r="G189"/>
    </row>
    <row r="190" spans="7:7">
      <c r="G190"/>
    </row>
    <row r="191" spans="7:7">
      <c r="G191"/>
    </row>
    <row r="192" spans="7:7">
      <c r="G192"/>
    </row>
    <row r="193" spans="7:7">
      <c r="G193"/>
    </row>
    <row r="194" spans="7:7">
      <c r="G194"/>
    </row>
    <row r="195" spans="7:7">
      <c r="G195"/>
    </row>
    <row r="196" spans="7:7">
      <c r="G196"/>
    </row>
    <row r="197" spans="7:7">
      <c r="G197"/>
    </row>
    <row r="198" spans="7:7">
      <c r="G198"/>
    </row>
    <row r="199" spans="7:7">
      <c r="G199"/>
    </row>
    <row r="200" spans="7:7">
      <c r="G200"/>
    </row>
    <row r="201" spans="7:7">
      <c r="G201"/>
    </row>
    <row r="202" spans="7:7">
      <c r="G202"/>
    </row>
    <row r="203" spans="7:7">
      <c r="G203"/>
    </row>
    <row r="204" spans="7:7">
      <c r="G204"/>
    </row>
    <row r="205" spans="7:7">
      <c r="G205"/>
    </row>
    <row r="206" spans="7:7">
      <c r="G206"/>
    </row>
    <row r="207" spans="7:7">
      <c r="G207"/>
    </row>
    <row r="208" spans="7:7">
      <c r="G208"/>
    </row>
    <row r="209" spans="7:7">
      <c r="G209"/>
    </row>
    <row r="210" spans="7:7">
      <c r="G210"/>
    </row>
    <row r="211" spans="7:7">
      <c r="G211"/>
    </row>
    <row r="212" spans="7:7">
      <c r="G212"/>
    </row>
    <row r="213" spans="7:7">
      <c r="G213"/>
    </row>
    <row r="214" spans="7:7">
      <c r="G214"/>
    </row>
    <row r="215" spans="7:7">
      <c r="G215"/>
    </row>
    <row r="216" spans="7:7">
      <c r="G216"/>
    </row>
    <row r="217" spans="7:7">
      <c r="G217"/>
    </row>
    <row r="218" spans="7:7">
      <c r="G218"/>
    </row>
    <row r="219" spans="7:7">
      <c r="G219"/>
    </row>
    <row r="220" spans="7:7">
      <c r="G220"/>
    </row>
    <row r="221" spans="7:7">
      <c r="G221"/>
    </row>
    <row r="222" spans="7:7">
      <c r="G222"/>
    </row>
    <row r="223" spans="7:7">
      <c r="G223"/>
    </row>
    <row r="224" spans="7:7">
      <c r="G224"/>
    </row>
    <row r="225" spans="7:7">
      <c r="G225"/>
    </row>
    <row r="226" spans="7:7">
      <c r="G226"/>
    </row>
    <row r="227" spans="7:7">
      <c r="G227"/>
    </row>
    <row r="228" spans="7:7">
      <c r="G228"/>
    </row>
    <row r="229" spans="7:7">
      <c r="G229"/>
    </row>
    <row r="230" spans="7:7">
      <c r="G230"/>
    </row>
    <row r="231" spans="7:7">
      <c r="G231"/>
    </row>
    <row r="232" spans="7:7">
      <c r="G232"/>
    </row>
    <row r="233" spans="7:7">
      <c r="G233"/>
    </row>
    <row r="234" spans="7:7">
      <c r="G234"/>
    </row>
    <row r="235" spans="7:7">
      <c r="G235"/>
    </row>
    <row r="236" spans="7:7">
      <c r="G236"/>
    </row>
    <row r="237" spans="7:7">
      <c r="G237"/>
    </row>
    <row r="238" spans="7:7">
      <c r="G238"/>
    </row>
  </sheetData>
  <mergeCells count="9">
    <mergeCell ref="A1:L1"/>
    <mergeCell ref="D2:F2"/>
    <mergeCell ref="G2:I2"/>
    <mergeCell ref="A2:A3"/>
    <mergeCell ref="B2:B3"/>
    <mergeCell ref="C2:C3"/>
    <mergeCell ref="J2:J3"/>
    <mergeCell ref="K2:K3"/>
    <mergeCell ref="L2:L3"/>
  </mergeCells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概算对比表（陈）</vt:lpstr>
      <vt:lpstr>Sheet1 (2)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2019-11-09T05:30:00Z</dcterms:created>
  <cp:lastPrinted>2019-11-11T11:29:00Z</cp:lastPrinted>
  <dcterms:modified xsi:type="dcterms:W3CDTF">2019-12-06T02:31:10Z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